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180" windowWidth="19215" windowHeight="11580" activeTab="1"/>
  </bookViews>
  <sheets>
    <sheet name="1-2" sheetId="1" r:id="rId1"/>
    <sheet name="3-4" sheetId="2" r:id="rId2"/>
    <sheet name="5-8" sheetId="3" r:id="rId3"/>
    <sheet name="Лист1" sheetId="4" r:id="rId4"/>
  </sheets>
  <calcPr calcId="145621"/>
</workbook>
</file>

<file path=xl/calcChain.xml><?xml version="1.0" encoding="utf-8"?>
<calcChain xmlns="http://schemas.openxmlformats.org/spreadsheetml/2006/main">
  <c r="O9" i="2" l="1"/>
  <c r="N9" i="2"/>
  <c r="G8" i="2" l="1"/>
  <c r="H8" i="2"/>
  <c r="I8" i="2"/>
  <c r="J8" i="2"/>
  <c r="K8" i="2"/>
  <c r="L8" i="2"/>
  <c r="M8" i="2"/>
  <c r="N8" i="2"/>
  <c r="O8" i="2"/>
  <c r="P8" i="2"/>
  <c r="Q8" i="2"/>
  <c r="R8" i="2"/>
  <c r="S8" i="2"/>
  <c r="F8" i="2"/>
  <c r="F9" i="2"/>
  <c r="G9" i="2"/>
  <c r="H9" i="2"/>
  <c r="I9" i="2"/>
  <c r="J9" i="2"/>
  <c r="F18" i="2"/>
  <c r="H26" i="2"/>
  <c r="F26" i="2"/>
  <c r="H25" i="2"/>
  <c r="F25" i="2" s="1"/>
  <c r="H24" i="2"/>
  <c r="F24" i="2"/>
  <c r="H23" i="2"/>
  <c r="F23" i="2" s="1"/>
  <c r="H22" i="2"/>
  <c r="F22" i="2" s="1"/>
  <c r="H21" i="2"/>
  <c r="F21" i="2" s="1"/>
  <c r="H20" i="2"/>
  <c r="F20" i="2"/>
  <c r="H19" i="2"/>
  <c r="F19" i="2" s="1"/>
  <c r="O18" i="2"/>
  <c r="N18" i="2"/>
  <c r="M18" i="2"/>
  <c r="L18" i="2"/>
  <c r="K18" i="2"/>
  <c r="J18" i="2"/>
  <c r="I18" i="2"/>
  <c r="G18" i="2"/>
  <c r="H17" i="2"/>
  <c r="F17" i="2" s="1"/>
  <c r="H16" i="2"/>
  <c r="F16" i="2"/>
  <c r="H15" i="2"/>
  <c r="F15" i="2" s="1"/>
  <c r="H14" i="2"/>
  <c r="F14" i="2"/>
  <c r="H13" i="2"/>
  <c r="F13" i="2" s="1"/>
  <c r="H12" i="2"/>
  <c r="F12" i="2"/>
  <c r="H11" i="2"/>
  <c r="F11" i="2" s="1"/>
  <c r="H10" i="2"/>
  <c r="F10" i="2" s="1"/>
  <c r="H18" i="2" l="1"/>
  <c r="M9" i="2"/>
  <c r="L9" i="2"/>
  <c r="K9" i="2"/>
  <c r="G28" i="2" l="1"/>
  <c r="I28" i="2"/>
  <c r="J28" i="2"/>
  <c r="K28" i="2"/>
  <c r="L28" i="2"/>
  <c r="M28" i="2"/>
  <c r="N28" i="2"/>
  <c r="O28" i="2"/>
  <c r="P28" i="2"/>
  <c r="Q28" i="2"/>
  <c r="R28" i="2"/>
  <c r="S28" i="2"/>
  <c r="J82" i="2" l="1"/>
  <c r="J81" i="2"/>
  <c r="J80" i="2"/>
  <c r="J79" i="2"/>
  <c r="J78" i="2"/>
  <c r="J77" i="2"/>
  <c r="J75" i="2"/>
  <c r="F75" i="2"/>
  <c r="J74" i="2"/>
  <c r="F74" i="2"/>
  <c r="F73" i="2"/>
  <c r="S72" i="2"/>
  <c r="R72" i="2"/>
  <c r="Q72" i="2"/>
  <c r="P72" i="2"/>
  <c r="O72" i="2"/>
  <c r="N72" i="2"/>
  <c r="K72" i="2"/>
  <c r="J72" i="2"/>
  <c r="I72" i="2"/>
  <c r="H72" i="2"/>
  <c r="G72" i="2"/>
  <c r="F72" i="2" s="1"/>
  <c r="F71" i="2"/>
  <c r="J70" i="2"/>
  <c r="F70" i="2"/>
  <c r="J69" i="2"/>
  <c r="F69" i="2"/>
  <c r="H68" i="2"/>
  <c r="G68" i="2" s="1"/>
  <c r="H67" i="2"/>
  <c r="F67" i="2" s="1"/>
  <c r="S66" i="2"/>
  <c r="R66" i="2"/>
  <c r="Q66" i="2"/>
  <c r="M66" i="2"/>
  <c r="L66" i="2"/>
  <c r="K66" i="2"/>
  <c r="I66" i="2"/>
  <c r="F65" i="2"/>
  <c r="J64" i="2"/>
  <c r="F64" i="2"/>
  <c r="J63" i="2"/>
  <c r="F63" i="2"/>
  <c r="H62" i="2"/>
  <c r="F62" i="2" s="1"/>
  <c r="H61" i="2"/>
  <c r="H59" i="2" s="1"/>
  <c r="F59" i="2" s="1"/>
  <c r="H60" i="2"/>
  <c r="F60" i="2" s="1"/>
  <c r="T59" i="2"/>
  <c r="S59" i="2"/>
  <c r="R59" i="2"/>
  <c r="P59" i="2"/>
  <c r="O59" i="2"/>
  <c r="N59" i="2"/>
  <c r="M59" i="2"/>
  <c r="L59" i="2"/>
  <c r="K59" i="2"/>
  <c r="J59" i="2"/>
  <c r="I59" i="2"/>
  <c r="G59" i="2"/>
  <c r="F58" i="2"/>
  <c r="J57" i="2"/>
  <c r="F57" i="2"/>
  <c r="J56" i="2"/>
  <c r="F56" i="2"/>
  <c r="H55" i="2"/>
  <c r="F55" i="2" s="1"/>
  <c r="H54" i="2"/>
  <c r="F54" i="2" s="1"/>
  <c r="S53" i="2"/>
  <c r="R53" i="2"/>
  <c r="Q53" i="2"/>
  <c r="Q52" i="2" s="1"/>
  <c r="P53" i="2"/>
  <c r="O53" i="2"/>
  <c r="O52" i="2" s="1"/>
  <c r="N53" i="2"/>
  <c r="M53" i="2"/>
  <c r="L53" i="2"/>
  <c r="K53" i="2"/>
  <c r="K52" i="2" s="1"/>
  <c r="K37" i="2" s="1"/>
  <c r="K7" i="2" s="1"/>
  <c r="J53" i="2"/>
  <c r="I53" i="2"/>
  <c r="I52" i="2" s="1"/>
  <c r="G53" i="2"/>
  <c r="S52" i="2"/>
  <c r="R52" i="2"/>
  <c r="P52" i="2"/>
  <c r="N52" i="2"/>
  <c r="M52" i="2"/>
  <c r="L52" i="2"/>
  <c r="E52" i="2"/>
  <c r="H51" i="2"/>
  <c r="J51" i="2" s="1"/>
  <c r="H50" i="2"/>
  <c r="F50" i="2" s="1"/>
  <c r="H49" i="2"/>
  <c r="G49" i="2"/>
  <c r="F49" i="2" s="1"/>
  <c r="H48" i="2"/>
  <c r="F48" i="2" s="1"/>
  <c r="H47" i="2"/>
  <c r="F47" i="2"/>
  <c r="H46" i="2"/>
  <c r="F46" i="2"/>
  <c r="H45" i="2"/>
  <c r="F45" i="2"/>
  <c r="H44" i="2"/>
  <c r="F44" i="2"/>
  <c r="H43" i="2"/>
  <c r="G43" i="2" s="1"/>
  <c r="H42" i="2"/>
  <c r="F42" i="2"/>
  <c r="H41" i="2"/>
  <c r="F41" i="2" s="1"/>
  <c r="H40" i="2"/>
  <c r="J40" i="2" s="1"/>
  <c r="F40" i="2"/>
  <c r="H39" i="2"/>
  <c r="F39" i="2" s="1"/>
  <c r="S38" i="2"/>
  <c r="S37" i="2" s="1"/>
  <c r="S7" i="2" s="1"/>
  <c r="R38" i="2"/>
  <c r="Q38" i="2"/>
  <c r="P38" i="2"/>
  <c r="O38" i="2"/>
  <c r="N38" i="2"/>
  <c r="M38" i="2"/>
  <c r="M37" i="2" s="1"/>
  <c r="M7" i="2" s="1"/>
  <c r="L38" i="2"/>
  <c r="K38" i="2"/>
  <c r="E38" i="2"/>
  <c r="C38" i="2"/>
  <c r="C37" i="2" s="1"/>
  <c r="L37" i="2"/>
  <c r="H36" i="2"/>
  <c r="F36" i="2"/>
  <c r="H35" i="2"/>
  <c r="F35" i="2"/>
  <c r="S34" i="2"/>
  <c r="R34" i="2"/>
  <c r="Q34" i="2"/>
  <c r="P34" i="2"/>
  <c r="O34" i="2"/>
  <c r="O27" i="2" s="1"/>
  <c r="N34" i="2"/>
  <c r="N27" i="2" s="1"/>
  <c r="M34" i="2"/>
  <c r="L34" i="2"/>
  <c r="L27" i="2" s="1"/>
  <c r="K34" i="2"/>
  <c r="J34" i="2"/>
  <c r="I34" i="2"/>
  <c r="H34" i="2"/>
  <c r="F34" i="2" s="1"/>
  <c r="G34" i="2"/>
  <c r="H33" i="2"/>
  <c r="H32" i="2"/>
  <c r="F32" i="2" s="1"/>
  <c r="H31" i="2"/>
  <c r="F31" i="2"/>
  <c r="H30" i="2"/>
  <c r="F30" i="2" s="1"/>
  <c r="H29" i="2"/>
  <c r="C28" i="2"/>
  <c r="S9" i="2"/>
  <c r="R9" i="2"/>
  <c r="Q9" i="2"/>
  <c r="P9" i="2"/>
  <c r="O7" i="2"/>
  <c r="N7" i="2"/>
  <c r="L7" i="2"/>
  <c r="BK26" i="1"/>
  <c r="BJ26" i="1"/>
  <c r="BI26" i="1"/>
  <c r="BH26" i="1"/>
  <c r="BG26" i="1"/>
  <c r="BF26" i="1"/>
  <c r="BE26" i="1"/>
  <c r="BD26" i="1"/>
  <c r="E37" i="2" l="1"/>
  <c r="G38" i="2"/>
  <c r="F43" i="2"/>
  <c r="F38" i="2" s="1"/>
  <c r="F68" i="2"/>
  <c r="G66" i="2"/>
  <c r="M27" i="2"/>
  <c r="K27" i="2"/>
  <c r="S27" i="2"/>
  <c r="P37" i="2"/>
  <c r="F51" i="2"/>
  <c r="J67" i="2"/>
  <c r="J66" i="2" s="1"/>
  <c r="J52" i="2" s="1"/>
  <c r="C7" i="2"/>
  <c r="H66" i="2"/>
  <c r="F61" i="2"/>
  <c r="F29" i="2"/>
  <c r="F28" i="2" s="1"/>
  <c r="H28" i="2"/>
  <c r="P27" i="2"/>
  <c r="J38" i="2"/>
  <c r="H38" i="2"/>
  <c r="R37" i="2"/>
  <c r="R27" i="2" s="1"/>
  <c r="F33" i="2"/>
  <c r="I38" i="2"/>
  <c r="I37" i="2" s="1"/>
  <c r="I27" i="2" s="1"/>
  <c r="Q37" i="2"/>
  <c r="Q7" i="2" s="1"/>
  <c r="H53" i="2"/>
  <c r="P7" i="2"/>
  <c r="J37" i="2" l="1"/>
  <c r="F66" i="2"/>
  <c r="G52" i="2"/>
  <c r="G37" i="2" s="1"/>
  <c r="R7" i="2"/>
  <c r="I7" i="2"/>
  <c r="Q27" i="2"/>
  <c r="F53" i="2"/>
  <c r="H52" i="2"/>
  <c r="G27" i="2" l="1"/>
  <c r="G7" i="2"/>
  <c r="J27" i="2"/>
  <c r="J7" i="2"/>
  <c r="F52" i="2"/>
  <c r="H37" i="2"/>
  <c r="F37" i="2" l="1"/>
  <c r="H7" i="2"/>
  <c r="H27" i="2"/>
  <c r="F27" i="2" l="1"/>
  <c r="F7" i="2"/>
</calcChain>
</file>

<file path=xl/sharedStrings.xml><?xml version="1.0" encoding="utf-8"?>
<sst xmlns="http://schemas.openxmlformats.org/spreadsheetml/2006/main" count="458" uniqueCount="333">
  <si>
    <t>Сентябрь</t>
  </si>
  <si>
    <t>Октябрь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</si>
  <si>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</si>
  <si>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</si>
  <si>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</si>
  <si>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</si>
  <si>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</si>
  <si>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</si>
  <si>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</si>
  <si>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</si>
  <si>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III</t>
  </si>
  <si>
    <t>Ноябрь</t>
  </si>
  <si>
    <t>Август</t>
  </si>
  <si>
    <t>Курсы</t>
  </si>
  <si>
    <t>Итого</t>
  </si>
  <si>
    <t>Обозначения:</t>
  </si>
  <si>
    <t>Каникулы</t>
  </si>
  <si>
    <t>Теоретическое обучение</t>
  </si>
  <si>
    <t>Промежуточная аттестация</t>
  </si>
  <si>
    <t>х</t>
  </si>
  <si>
    <t>:  :</t>
  </si>
  <si>
    <t>o</t>
  </si>
  <si>
    <t>3. План учебного процесса</t>
  </si>
  <si>
    <t>Индекс</t>
  </si>
  <si>
    <t>Всего</t>
  </si>
  <si>
    <t>2 курс</t>
  </si>
  <si>
    <t>Наименование</t>
  </si>
  <si>
    <t>№ п/п</t>
  </si>
  <si>
    <t>Учебная нагрузка обучающихся (час.)</t>
  </si>
  <si>
    <t>максимальная</t>
  </si>
  <si>
    <t>Обязательная аудиторная</t>
  </si>
  <si>
    <t>всего занятий</t>
  </si>
  <si>
    <t>в т. ч.</t>
  </si>
  <si>
    <t>самостоятельная работа</t>
  </si>
  <si>
    <t>лабораторных работ и практических занятий</t>
  </si>
  <si>
    <t xml:space="preserve">курсовых работ (проектов) </t>
  </si>
  <si>
    <t>учебная</t>
  </si>
  <si>
    <t>производственная  (по профилю специальности)</t>
  </si>
  <si>
    <t>Учебная практика</t>
  </si>
  <si>
    <t>Производственная практика</t>
  </si>
  <si>
    <t>по профилю специальности</t>
  </si>
  <si>
    <t xml:space="preserve">преддипломная </t>
  </si>
  <si>
    <t xml:space="preserve">промежуточная аттестация </t>
  </si>
  <si>
    <t xml:space="preserve">по специальности  среднего профессионального образования </t>
  </si>
  <si>
    <t>по программе базовой подготовки</t>
  </si>
  <si>
    <t>Форма обучения - очная</t>
  </si>
  <si>
    <t>Практика учебная</t>
  </si>
  <si>
    <t xml:space="preserve">Производственная практика              (по профилю специальности) </t>
  </si>
  <si>
    <t xml:space="preserve">Производственная практика (преддипломная) </t>
  </si>
  <si>
    <t>Государственная (итоговая) аттестация</t>
  </si>
  <si>
    <t>═</t>
  </si>
  <si>
    <t xml:space="preserve">2. Сводные данные по бюджету времени (в неделях)
</t>
  </si>
  <si>
    <t>Подготовка к государственной (итоговой) аттестации</t>
  </si>
  <si>
    <t>∆</t>
  </si>
  <si>
    <t>Производственная практика (по профилю специальности)</t>
  </si>
  <si>
    <t>Производственная практика (преддипломная)</t>
  </si>
  <si>
    <t>дисциплин и МДК</t>
  </si>
  <si>
    <t>учебной практики</t>
  </si>
  <si>
    <t>производственной практики/ преддипломная практика</t>
  </si>
  <si>
    <t>К.00</t>
  </si>
  <si>
    <t xml:space="preserve">1.1. Выпускная квалификационная работа </t>
  </si>
  <si>
    <t>ГИА.01</t>
  </si>
  <si>
    <t>ГИА.02</t>
  </si>
  <si>
    <t>Практика (час.)</t>
  </si>
  <si>
    <t>Всего:</t>
  </si>
  <si>
    <t xml:space="preserve">экзамен </t>
  </si>
  <si>
    <t>зачет</t>
  </si>
  <si>
    <t>Формы промежуточной аттестации  (семестр)</t>
  </si>
  <si>
    <t>1.</t>
  </si>
  <si>
    <t>2.</t>
  </si>
  <si>
    <t>3.</t>
  </si>
  <si>
    <t>Кабинеты:</t>
  </si>
  <si>
    <t>Лаборатории:</t>
  </si>
  <si>
    <t>Спортивный комплекс:</t>
  </si>
  <si>
    <t>Залы:</t>
  </si>
  <si>
    <t>5. Перечень лабораторий, кабинетов, мастерских и др.</t>
  </si>
  <si>
    <t>Семестр</t>
  </si>
  <si>
    <t>Недель</t>
  </si>
  <si>
    <t>ПДП.00</t>
  </si>
  <si>
    <t>4. Учебная и производственная практика</t>
  </si>
  <si>
    <t>на базе основного общего образования</t>
  </si>
  <si>
    <t>Иностранный язык</t>
  </si>
  <si>
    <t>История</t>
  </si>
  <si>
    <t>Физическая культура</t>
  </si>
  <si>
    <t>Математика</t>
  </si>
  <si>
    <t>ОГСЭ.00</t>
  </si>
  <si>
    <t>ОГСЭ.01</t>
  </si>
  <si>
    <t>Основы философии</t>
  </si>
  <si>
    <t>ОГСЭ.02</t>
  </si>
  <si>
    <t>ОГСЭ.03</t>
  </si>
  <si>
    <t>ОГСЭ.04</t>
  </si>
  <si>
    <t>ЕН.00</t>
  </si>
  <si>
    <t>ЕН.01</t>
  </si>
  <si>
    <t>ЕН.02</t>
  </si>
  <si>
    <t>П.00</t>
  </si>
  <si>
    <t>ОП.00</t>
  </si>
  <si>
    <t>Общепрофессиональные дисциплины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</si>
  <si>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</si>
  <si>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</si>
  <si>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</si>
  <si>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</si>
  <si>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</si>
  <si>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</si>
  <si>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</si>
  <si>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</si>
  <si>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</si>
  <si>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Информационные технологии в профессиональной деятельности</t>
  </si>
  <si>
    <t>Правовое обеспечение профессиональной деятельности</t>
  </si>
  <si>
    <t>Экономика организации</t>
  </si>
  <si>
    <t>Безопасность жизнедеятельности</t>
  </si>
  <si>
    <t>ПМ.00</t>
  </si>
  <si>
    <t>Профессиональные модули</t>
  </si>
  <si>
    <t>ПМ.01</t>
  </si>
  <si>
    <t>МДК.01.01</t>
  </si>
  <si>
    <t>ПП.01</t>
  </si>
  <si>
    <t>ПМ.02</t>
  </si>
  <si>
    <t>МДК.02.01</t>
  </si>
  <si>
    <t>ПП.02</t>
  </si>
  <si>
    <t>ПМ.03</t>
  </si>
  <si>
    <t>МДК.03.01</t>
  </si>
  <si>
    <t>ПП.03</t>
  </si>
  <si>
    <t>ПМ.04</t>
  </si>
  <si>
    <t>ГИА.00</t>
  </si>
  <si>
    <t>Распределение обязательной нагрузки по курсам и семестрам   (час. в семестр)</t>
  </si>
  <si>
    <t>::</t>
  </si>
  <si>
    <t>=</t>
  </si>
  <si>
    <t>Δ</t>
  </si>
  <si>
    <t>Иностранного языка</t>
  </si>
  <si>
    <t>Библиотека, читальный зал с выходом в сеть Интернет</t>
  </si>
  <si>
    <t>Актовый зал</t>
  </si>
  <si>
    <t>Пояснения к учебному плану</t>
  </si>
  <si>
    <t>3. Максимальный объем учебной нагрузки обучающихся составляет 54 академических часа в неделю, включая все виды аудиторной и внеаудиторной (самостоятельной) учебной работы по освоению основной профессиональной образовательной программы.</t>
  </si>
  <si>
    <t>4. Максимальный объем аудиторной учебной нагрузки составляет 36 академических часов в неделю.</t>
  </si>
  <si>
    <t>Статистика</t>
  </si>
  <si>
    <t>Документационное обеспечение управления</t>
  </si>
  <si>
    <t>Статистики</t>
  </si>
  <si>
    <t>МДК.02.02</t>
  </si>
  <si>
    <t>Социально-экономических дисциплин</t>
  </si>
  <si>
    <t>Открытый стадион широкого профиля с элементами полосы препятствий</t>
  </si>
  <si>
    <t>занятия на уроках</t>
  </si>
  <si>
    <t>4*</t>
  </si>
  <si>
    <t>Обучение по дисциплинам и междисциплинарным курсам</t>
  </si>
  <si>
    <t>Маркетинг</t>
  </si>
  <si>
    <t>ПДП</t>
  </si>
  <si>
    <t>4 нед</t>
  </si>
  <si>
    <t>6 нед</t>
  </si>
  <si>
    <t>1. Программа базовой подготовки</t>
  </si>
  <si>
    <t>4 нед.</t>
  </si>
  <si>
    <t>2 нед</t>
  </si>
  <si>
    <t xml:space="preserve">1. Календарный учебный график </t>
  </si>
  <si>
    <t>Спортивный зал</t>
  </si>
  <si>
    <t>Документационного обеспечения управления</t>
  </si>
  <si>
    <t>2. Начало учебных занятий - 1 сентября, окончание - в соответствии с календарным учебным графиком.</t>
  </si>
  <si>
    <t>Бухгалтерский учёт</t>
  </si>
  <si>
    <t>МДК.01.02</t>
  </si>
  <si>
    <t>УП.01</t>
  </si>
  <si>
    <t>МДК.02.03</t>
  </si>
  <si>
    <t>МДК.03.02</t>
  </si>
  <si>
    <t>УП.03</t>
  </si>
  <si>
    <t>УП.04</t>
  </si>
  <si>
    <t>ОГСЭ.05</t>
  </si>
  <si>
    <t>Русский язык и культура речи</t>
  </si>
  <si>
    <t>ОП.10</t>
  </si>
  <si>
    <t>Председатель П(Ц)К</t>
  </si>
  <si>
    <t>1курс</t>
  </si>
  <si>
    <t>1 семестр 17 недель</t>
  </si>
  <si>
    <t>ПП.04</t>
  </si>
  <si>
    <t>1 нед</t>
  </si>
  <si>
    <t>УП.02</t>
  </si>
  <si>
    <t>УП.00</t>
  </si>
  <si>
    <t>ПП.00</t>
  </si>
  <si>
    <t>СОГЛАСОВАНО</t>
  </si>
  <si>
    <t xml:space="preserve">Учебный план  </t>
  </si>
  <si>
    <t>Анализ финансово-хозяйственной деятельности</t>
  </si>
  <si>
    <t>Консультации для обучающихся предусматриваются из расчета 4 часа на одного обучающегося на каждый год обучения</t>
  </si>
  <si>
    <t>ОП.11</t>
  </si>
  <si>
    <t>ОУД. 01</t>
  </si>
  <si>
    <t>Русский язык</t>
  </si>
  <si>
    <t>Литература</t>
  </si>
  <si>
    <t>ОУД. 02</t>
  </si>
  <si>
    <t>ОУД. 03</t>
  </si>
  <si>
    <t>ОУД. 04</t>
  </si>
  <si>
    <t>ОУД. 05</t>
  </si>
  <si>
    <t>1,2*</t>
  </si>
  <si>
    <t>ОУД. 06</t>
  </si>
  <si>
    <t>ОУД. 07</t>
  </si>
  <si>
    <t xml:space="preserve">Информатика </t>
  </si>
  <si>
    <t>ОУД. 08</t>
  </si>
  <si>
    <t>Обществознание</t>
  </si>
  <si>
    <t>ОУД. 09</t>
  </si>
  <si>
    <t>Естествознание</t>
  </si>
  <si>
    <t>ОУД. 10</t>
  </si>
  <si>
    <t>География</t>
  </si>
  <si>
    <t>ОУД. 11</t>
  </si>
  <si>
    <t>2             семестр 
22    недель</t>
  </si>
  <si>
    <t>3 курс</t>
  </si>
  <si>
    <t>3 семестр 17 недель</t>
  </si>
  <si>
    <t>6  семестр  9    недель</t>
  </si>
  <si>
    <t>3,4,5,6*</t>
  </si>
  <si>
    <t>6*</t>
  </si>
  <si>
    <t>Математики</t>
  </si>
  <si>
    <t>Междисциплинарных курсов</t>
  </si>
  <si>
    <t>11.  Консультации предусмотрены из расчета 4 часа на одного обучающегося на каждый учебный год. Формы проведения консультаций  (групповые, индивидуальные, письменные, устные) определяются образовательных учреждением.</t>
  </si>
  <si>
    <t xml:space="preserve">Государственная итоговая аттестация </t>
  </si>
  <si>
    <t>Обязательная часть учебных циклов ППССЗ</t>
  </si>
  <si>
    <t>Общий гуманитарный и социально-экономический учебный цикл</t>
  </si>
  <si>
    <t>Математический и общий естественнонаучный учебный цикл</t>
  </si>
  <si>
    <t>Профессиональный учебный цикл</t>
  </si>
  <si>
    <t>Государственная итоговая аттестация</t>
  </si>
  <si>
    <t>СОГЛАСОВАНО    РАБОТОДАТЕЛЕМ</t>
  </si>
  <si>
    <t>МП</t>
  </si>
  <si>
    <t>Нормативный срок обучения - 2 года 10 месяцев</t>
  </si>
  <si>
    <t xml:space="preserve">Менеджмент </t>
  </si>
  <si>
    <t>Финансы, денежное обращение и кредит</t>
  </si>
  <si>
    <t>Налоги и налогообложение</t>
  </si>
  <si>
    <t>Аудит</t>
  </si>
  <si>
    <t>Квалификация  -  Операционный логист</t>
  </si>
  <si>
    <t>ОП.12</t>
  </si>
  <si>
    <t>Основы логистики</t>
  </si>
  <si>
    <t>ОП.13</t>
  </si>
  <si>
    <t>Планирование и орагнизация логистического процесса в организациях (подразделениях) различных сфер деятельности</t>
  </si>
  <si>
    <t>Основы планирования и организации логистического процесса в организациях (подразделениях)</t>
  </si>
  <si>
    <t>Документационное обеспечение логистических процессов</t>
  </si>
  <si>
    <t>Управление логистическими процессами в закупках, производстве и распределении</t>
  </si>
  <si>
    <t>Основы управления логистическими процессами в закупках, производстве и распределении</t>
  </si>
  <si>
    <t>Оценка ренетабельности системы складирования и оптимизация внутрипроизводственных потоковых процессов</t>
  </si>
  <si>
    <t>Оптимизация процессов транспортировки и проведение оценки стоимости затрат на хранение товарных запасов</t>
  </si>
  <si>
    <t>5*</t>
  </si>
  <si>
    <t xml:space="preserve">Оптимизация ресурсов организаций (подразделений) </t>
  </si>
  <si>
    <t>Оценка инвестиционных проектов в логистической системе</t>
  </si>
  <si>
    <t>Оценка эффективности работы логистических систем и контроль логистических операций</t>
  </si>
  <si>
    <t>МДК.04.01</t>
  </si>
  <si>
    <t>Основы контроля и оценки эффективности фнукционирования логистических систем и операций</t>
  </si>
  <si>
    <t>1 нед.</t>
  </si>
  <si>
    <t>2 нед.</t>
  </si>
  <si>
    <t>72/144</t>
  </si>
  <si>
    <t>5
семестр  
13  недель</t>
  </si>
  <si>
    <t>4            семестр 
 20   недель</t>
  </si>
  <si>
    <t>4,5,6</t>
  </si>
  <si>
    <t>Правовых основ профессиональной деятельности</t>
  </si>
  <si>
    <t>Бухгалтерского учета, налогообложения и аудита</t>
  </si>
  <si>
    <t>Методический</t>
  </si>
  <si>
    <t>Анализа финансово-хозяйственной деятельности</t>
  </si>
  <si>
    <t>Компьютеризации профессиональной деятельности</t>
  </si>
  <si>
    <t>Технических средств обучения</t>
  </si>
  <si>
    <t>13. В период обучения с юношами проводятся учебные сборы в соответствии с п. 1 ст. 13 Федерального закона "О воинской обязанности и военной службе" от 28 марта 1998 г. № 53-ФЗ.</t>
  </si>
  <si>
    <t xml:space="preserve">*не входит в общее количество зачетов и экзаменов </t>
  </si>
  <si>
    <t>14. Государственная итоговая аттестация предусмотрена в виде выпускной квалификационной  работы.</t>
  </si>
  <si>
    <t>Оптимизация ресурсов организаций (подразделений), связанных с управлением материальными и нематериальными потоками</t>
  </si>
  <si>
    <t xml:space="preserve">                         38.02.03 Операционная деятельность в логистике</t>
  </si>
  <si>
    <t>"Колледж инновационных технологий и сервиса "Галактика"</t>
  </si>
  <si>
    <t>Общие учебные дисциплины</t>
  </si>
  <si>
    <t>Дисциплины по выбору из обязательных предметных областей</t>
  </si>
  <si>
    <t>Экономика</t>
  </si>
  <si>
    <t xml:space="preserve">Право </t>
  </si>
  <si>
    <t>ОУД. 12</t>
  </si>
  <si>
    <t>ОУД. 13</t>
  </si>
  <si>
    <t>ОУД. 14</t>
  </si>
  <si>
    <t>Экология</t>
  </si>
  <si>
    <t xml:space="preserve">Индивидуальный учебный проект </t>
  </si>
  <si>
    <t>5.Общеобразовательный учебный цикл реализуется по социально-экономическому профилю. Определены дисциплины по выбору из обязательных предметных областей: "Информатика", "Обществознание", "Экономика", "Право", "Естествознание", "География", "Экология". Дисциплина "Индивидуальный учебный проект", включенная в общеобразовательный учебный цикл,  направлена на формирование общих компетенций и метапредметных результатов освоения основной образовательной программы. Тематика проектов разрабатывается предметно-цикловыми комиссиями общеобразовательных дисциплин с учетом профиля обучения и осваиваемой специальности.</t>
  </si>
  <si>
    <t>Профессиональное образовательное частное учреждение</t>
  </si>
  <si>
    <t>ПМ.01.ЭК</t>
  </si>
  <si>
    <t>Экзамен квалификационный</t>
  </si>
  <si>
    <t>ПМ.02.ЭК</t>
  </si>
  <si>
    <t>ПМ.03.ЭК</t>
  </si>
  <si>
    <t>ПМ.04.ЭК</t>
  </si>
  <si>
    <t>7. Дисциплина "Физическая культура" предусматривает еженедельно 2 часа обязательных аудиторных занятий и 2 часа самостоятельной работы (за счет различных форм внеаудиторных занятий в спортивных клубах, секциях).</t>
  </si>
  <si>
    <t>Всего по ППССЗ</t>
  </si>
  <si>
    <t>Место для стрельбы</t>
  </si>
  <si>
    <t>(4)</t>
  </si>
  <si>
    <t>(5)</t>
  </si>
  <si>
    <t xml:space="preserve">Заместитель директора </t>
  </si>
  <si>
    <t>Н.А. Дударевич</t>
  </si>
  <si>
    <t>А.М. Макеев</t>
  </si>
  <si>
    <t>Начальник учебной части</t>
  </si>
  <si>
    <t>И.В. Макеева</t>
  </si>
  <si>
    <t xml:space="preserve">В.В. Иванов </t>
  </si>
  <si>
    <t xml:space="preserve"> КИТиС "Галактика"</t>
  </si>
  <si>
    <t>-</t>
  </si>
  <si>
    <t>УТВЕРЖДАЮ</t>
  </si>
  <si>
    <t>Информационных технологий в профессиональной деятельности</t>
  </si>
  <si>
    <t>Экономики организации</t>
  </si>
  <si>
    <t>Менеджмента</t>
  </si>
  <si>
    <t>Финансов, денежного обращения и кредита</t>
  </si>
  <si>
    <t>Безопасности жизнедеятельности</t>
  </si>
  <si>
    <t>Учебный центр логистики</t>
  </si>
  <si>
    <t>6. Объем времени 972 часа, отведенный на вариативную часть, использован: на увеличение объема часов  дисциплин учебного цикла ОГСЭ 85 часов, в том числе на введение дисциплины "Русский язык и культура речи" - 66 часов;  99 часов добавлено на увеличение объема часов дисциплин: ЕН.01 Математика и  ЕН.02 Информационные технологии в профессиональной деятельности;  545 часов добавлено на увеличение объема часов дисциплин учебного цикла Общепрофессиональных дисциплин, в том числе на введение новых дисциплин: ОП.11 Основы логистики (77 час.) и  ОП.12 Маркетинг (171 час.); 243 часа добавлено на увеличение объема часов профессиональных модулей.</t>
  </si>
  <si>
    <t>10. Выполнение курсовых  работ является видом учебной деятельности по профессиональным модулям МДК.01.01 "Основы планирования и организации логистического процесса в организациях (подразделениях)"; МДК.02.01 "Основы управления логистическими процессами в закупках, производстве и распределении", которые реализуются в пределах времени, отведенного на их изучение.</t>
  </si>
  <si>
    <t>12. Учебная практика  и производственная практика (по профилю специальности) проводятся в рамках профессиональных модулей. Учебная практика в объеме 4 недель реализуется в рамках профессиональных модулей:   ПМ.01 "Планирование и организация логистического процесса в организациях (подразделениях) различных сфер деятельности" - 1 неделя (4 семестр); ПМ.02 "Управление логистическими процессами в закупках, производстве и распределении" - 5 семестр (1 неделя);  ПМ.03 "Оптимизация ресурсов организаций (подразделений), связанных с материальными и нематериальными потоками" - 1 неделя (6 семестр); ПМ.04 "Оценка эффективности работы логистических систем и контроль логистических операций" - 1 неделя (6 семестр). Учебная практика проводится в лаборатории под руководством преподавателя. Продолжительность учебной практики составляет 6 академических часов в день.
Производственная практика (по профилю специальности) в объеме 6 недель реализуется концентрировано по каждому из видов профессиональной деятельности, предусмотренных ФГОС по специальности: ПМ.01 "Планирование и организация логистического процесса в организациях (подразделениях) различных сфер деятельности" - 2 недели (4 семестр); ПМ.02 "Управление логистическими процессами в закупках, производстве и распределении" - 5 семестр (2 недели);  ПМ.03 "Оптимизация ресурсов организаций (подразделений), связанных с материальными и нематериальными потоками" - 1 неделя (6 семестр); ПМ.04 "Оценка эффективности работы логистических систем и контроль логистических операций" - 1 неделя (6 семестр).
Производственная практика (преддипломная) проводится в объеме 4 недель концентрированно (6 семестр).</t>
  </si>
  <si>
    <t>___________А.В. Рош</t>
  </si>
  <si>
    <t>О.00</t>
  </si>
  <si>
    <t xml:space="preserve">Основы  безопасности  жизнедеятельности </t>
  </si>
  <si>
    <t>Астрономия</t>
  </si>
  <si>
    <t>ОУД. 15</t>
  </si>
  <si>
    <t>ОУД. 16</t>
  </si>
  <si>
    <t>"___"__________2018 г.</t>
  </si>
  <si>
    <t>Генеральный директор</t>
  </si>
  <si>
    <t>29.IX - 5.X</t>
  </si>
  <si>
    <t>27.X - 2.XI</t>
  </si>
  <si>
    <t>29.XII - 4.I</t>
  </si>
  <si>
    <t>26.I - 1.II</t>
  </si>
  <si>
    <t>23.II - 1.III</t>
  </si>
  <si>
    <t>30.III - 5.IV</t>
  </si>
  <si>
    <t>27.IV - 3.V</t>
  </si>
  <si>
    <t>29.VI - 5.VII</t>
  </si>
  <si>
    <t>27.VII - 2.VIII</t>
  </si>
  <si>
    <t>Подготовка  выпускной квалификационной работы                                                                                                                                                                                                                       с 18.05 по 14.06 (4 недели)</t>
  </si>
  <si>
    <t>Защита выпускной квалификационной работы                                                                                                                                                                                                             с 15.06 по 28.06 (2 недели)</t>
  </si>
  <si>
    <t>Наименование учебных циклов, дисциплин, профессиональных модулей, МДК, практик</t>
  </si>
  <si>
    <t>Общеобразовательный учебный цикл</t>
  </si>
  <si>
    <t xml:space="preserve">          курсовая работа</t>
  </si>
  <si>
    <t>2**</t>
  </si>
  <si>
    <t>4**</t>
  </si>
  <si>
    <r>
      <t>4</t>
    </r>
    <r>
      <rPr>
        <sz val="11"/>
        <rFont val="Times New Roman"/>
        <family val="1"/>
        <charset val="204"/>
      </rPr>
      <t>***</t>
    </r>
  </si>
  <si>
    <t>экзаменов - 12</t>
  </si>
  <si>
    <t>1КР</t>
  </si>
  <si>
    <t>курсовых работ - 2</t>
  </si>
  <si>
    <t xml:space="preserve">1. Учебный план разработан в соответствии с Федеральным государственным образовательным стандартом  среднего профессионального образования по специальности 38.02.03 Операционная деятельность в логистике, утвержденным приказом Министерства и науки Российской Федерации от 28 июля  2014 г. № 834, зарегистрированном в Министерстве юстиции России от 21 августа  2014 г. № 33727, приказом Министерства образования и науки Российской Федерации от 17.05.2012г. № 413 «Об утверждении федерального государственного образовательного стандарта среднего общего образования» (с изменениями в соответствии с приказом Минобрнауки России от 29.12.2014 г. № 1645, от 31.12.2015 г. № 1578), Рекомендациями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учетом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 (письмо Минобрнауки России от 17.03.2015 г. № 06-259), Порядком организации и осуществления образовательной деятельности по образовательным программам среднего профессионального образования, утвержденным приказом Минобрнауки России от 14.06.2013 года № 464 (с изменениями в соответствии с приказом Минобрнауки России от 15.12.2014 г. № 1580), Положением о практике обучающихся, осваивающих основные профессиональные образовательные программы среднего профессионального образования, утвержденным приказом Министерства образования и науки Российской Федерации от 18.04.2013 г.  № 291, приказом Мнобразования и науки РФ от 29.10.2013 года № 1199 " Об утверждении перечней профессий и специальностей среднего профессионального образования", утвержденных приказом Министерства образования и науки РФ от 5 июня 2014 г. № 632, Приказом Министерства образования и науки РФ от 16 августа 2013 г. № 968 "Об утверждении Порядка проведения государственной итоговой аттестации по образовательным программам среднего профессионального образования" (с изменениями и дополнениями). 
</t>
  </si>
  <si>
    <t>9. Дифференцированные зачеты и  и  зачеты  проводятся за счет часов, отведенных  на изучение дисциплин  или междисциплинарных курсов.</t>
  </si>
  <si>
    <t>8.  По завершении изучения дисциплин общеобразовательного цикла предусмотрены экзамены: во 2-ом семестре по дисциплинам "Русский язык" и "Математика" проводятся письменные экзамены, по дисциплинам "История", "Информатика" и "Обществознание"  - устный экзамен; "Индивидуальный проект" - защита проекта.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завершении изучения общепрофессиональных дисциплин и профессиональных модулей предусмотрены экзамены: ОП.01 "Экономика организации" - 4 семестр, ОП.07 "Бухгалтерский учет" - 4 семестр;  ОП.10 "Анализ финансово-хозяйственной деятельности" - 6 семестр;  МДК.01.01 "Основы планирования и организации логистического процесса в организациях (подразделениях)" - 4 семестр;  МДК.02.01 "Основы управления логистическими процессами в закупках, производстве и распределении" - 5 семестр, МДК.02.02 "Оценка рентабельности системы складирования и оптимизация внутрипроизводственных потоковых процессов" - 5 семестр; МДК.04.01 "Основы контроля и оценки эффективности фнукционирования логистических систем и операций" -  6 семестр.  По освоении программ профессиональных модулей в последнем семестре изучения проводится экзамен (квалификационный), по итогам проверки которого выносится решение: "вид профессиональной деятельности освоен/не освоен" с оценкой.</t>
  </si>
  <si>
    <t>10(1к)</t>
  </si>
  <si>
    <t>8(2к)</t>
  </si>
  <si>
    <t>9 (1к)</t>
  </si>
  <si>
    <t>0</t>
  </si>
  <si>
    <t>зачетов - 28 (4к)</t>
  </si>
  <si>
    <t>12(2к)</t>
  </si>
  <si>
    <t>18(2к)</t>
  </si>
  <si>
    <t>28(3к)</t>
  </si>
  <si>
    <t>3 (2к)</t>
  </si>
  <si>
    <t xml:space="preserve">                        Должность                                                             (Подпись)                                                         (ФИО)</t>
  </si>
  <si>
    <r>
      <rPr>
        <sz val="12"/>
        <rFont val="Times New Roman"/>
        <family val="1"/>
        <charset val="204"/>
      </rPr>
      <t xml:space="preserve">Генеральный директор ООО "Альянс"                                                                         Д.В. Науменко            </t>
    </r>
    <r>
      <rPr>
        <sz val="11"/>
        <rFont val="Times New Roman"/>
        <family val="1"/>
        <charset val="204"/>
      </rPr>
      <t xml:space="preserve">                                                                </t>
    </r>
  </si>
  <si>
    <t>5(1к)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</si>
</sst>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6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7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name val="Arial"/>
      <family val="2"/>
      <charset val="204"/>
    </font>
    <font>
      <i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 applyNumberFormat="0" applyFont="0" applyFill="0" applyBorder="0" applyAlignment="0" applyProtection="0">
      <alignment vertical="top"/>
    </xf>
    <xf numFmtId="0" fontId="14" fillId="0" borderId="0"/>
    <xf numFmtId="0" fontId="1" fillId="0" borderId="0" applyNumberFormat="0" applyFont="0" applyFill="0" applyBorder="0" applyAlignment="0" applyProtection="0">
      <alignment vertical="top"/>
    </xf>
  </cellStyleXfs>
  <cellXfs count="408"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left" vertical="top"/>
    </xf>
    <xf numFmtId="0" fontId="8" fillId="0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vertical="top"/>
    </xf>
    <xf numFmtId="0" fontId="10" fillId="0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horizontal="left" vertical="top"/>
    </xf>
    <xf numFmtId="0" fontId="8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right" vertical="top"/>
    </xf>
    <xf numFmtId="0" fontId="9" fillId="0" borderId="0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16" fillId="0" borderId="15" xfId="0" applyNumberFormat="1" applyFont="1" applyFill="1" applyBorder="1" applyAlignment="1" applyProtection="1">
      <alignment horizontal="center" vertical="center" wrapText="1"/>
    </xf>
    <xf numFmtId="0" fontId="16" fillId="0" borderId="25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vertical="top"/>
    </xf>
    <xf numFmtId="0" fontId="17" fillId="0" borderId="15" xfId="0" applyNumberFormat="1" applyFont="1" applyFill="1" applyBorder="1" applyAlignment="1" applyProtection="1">
      <alignment horizontal="center" vertical="center" wrapText="1"/>
    </xf>
    <xf numFmtId="0" fontId="17" fillId="0" borderId="2" xfId="0" applyNumberFormat="1" applyFont="1" applyFill="1" applyBorder="1" applyAlignment="1" applyProtection="1">
      <alignment horizontal="center" vertical="center" wrapText="1"/>
    </xf>
    <xf numFmtId="0" fontId="17" fillId="0" borderId="4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6" fillId="0" borderId="0" xfId="0" applyNumberFormat="1" applyFont="1" applyFill="1" applyBorder="1" applyAlignment="1" applyProtection="1">
      <alignment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right" vertical="center" wrapText="1"/>
    </xf>
    <xf numFmtId="0" fontId="16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vertical="top"/>
    </xf>
    <xf numFmtId="0" fontId="7" fillId="0" borderId="16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21" fillId="0" borderId="0" xfId="0" applyNumberFormat="1" applyFont="1" applyFill="1" applyBorder="1" applyAlignment="1" applyProtection="1">
      <alignment vertical="top"/>
    </xf>
    <xf numFmtId="0" fontId="20" fillId="0" borderId="0" xfId="0" applyNumberFormat="1" applyFont="1" applyFill="1" applyBorder="1" applyAlignment="1" applyProtection="1">
      <alignment vertical="top"/>
    </xf>
    <xf numFmtId="0" fontId="11" fillId="0" borderId="16" xfId="0" applyNumberFormat="1" applyFont="1" applyFill="1" applyBorder="1" applyAlignment="1" applyProtection="1">
      <alignment horizontal="center" vertical="top" wrapText="1"/>
    </xf>
    <xf numFmtId="0" fontId="11" fillId="0" borderId="1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vertical="top"/>
    </xf>
    <xf numFmtId="0" fontId="23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left" vertical="top" wrapText="1"/>
    </xf>
    <xf numFmtId="0" fontId="7" fillId="0" borderId="27" xfId="0" applyNumberFormat="1" applyFont="1" applyFill="1" applyBorder="1" applyAlignment="1" applyProtection="1">
      <alignment horizontal="center" vertical="center"/>
    </xf>
    <xf numFmtId="0" fontId="5" fillId="0" borderId="27" xfId="0" applyNumberFormat="1" applyFont="1" applyFill="1" applyBorder="1" applyAlignment="1" applyProtection="1">
      <alignment vertical="center" wrapText="1"/>
    </xf>
    <xf numFmtId="0" fontId="5" fillId="0" borderId="26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15" fillId="0" borderId="0" xfId="0" applyNumberFormat="1" applyFont="1" applyFill="1" applyBorder="1" applyAlignment="1" applyProtection="1">
      <alignment vertical="top" wrapText="1"/>
    </xf>
    <xf numFmtId="0" fontId="26" fillId="0" borderId="0" xfId="0" applyNumberFormat="1" applyFont="1" applyFill="1" applyBorder="1" applyAlignment="1" applyProtection="1">
      <alignment vertical="top"/>
    </xf>
    <xf numFmtId="0" fontId="23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26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vertical="center"/>
    </xf>
    <xf numFmtId="0" fontId="27" fillId="0" borderId="0" xfId="0" applyNumberFormat="1" applyFont="1" applyFill="1" applyBorder="1" applyAlignment="1" applyProtection="1">
      <alignment vertical="center" wrapText="1"/>
    </xf>
    <xf numFmtId="0" fontId="28" fillId="0" borderId="0" xfId="0" applyNumberFormat="1" applyFont="1" applyFill="1" applyBorder="1" applyAlignment="1" applyProtection="1">
      <alignment horizontal="right" vertical="center" wrapText="1"/>
    </xf>
    <xf numFmtId="0" fontId="27" fillId="0" borderId="0" xfId="0" applyNumberFormat="1" applyFont="1" applyFill="1" applyBorder="1" applyAlignment="1" applyProtection="1">
      <alignment horizontal="left" vertical="center" wrapText="1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>
      <alignment horizontal="center" vertical="top"/>
    </xf>
    <xf numFmtId="0" fontId="3" fillId="0" borderId="9" xfId="0" applyNumberFormat="1" applyFont="1" applyFill="1" applyBorder="1" applyAlignment="1" applyProtection="1">
      <alignment horizontal="left" vertical="top"/>
    </xf>
    <xf numFmtId="0" fontId="7" fillId="0" borderId="11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1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3" xfId="0" applyNumberFormat="1" applyFont="1" applyFill="1" applyBorder="1" applyAlignment="1" applyProtection="1">
      <alignment horizontal="center" vertical="center" wrapText="1"/>
    </xf>
    <xf numFmtId="0" fontId="16" fillId="0" borderId="9" xfId="0" applyNumberFormat="1" applyFont="1" applyFill="1" applyBorder="1" applyAlignment="1" applyProtection="1">
      <alignment horizontal="center" vertical="center" wrapText="1"/>
    </xf>
    <xf numFmtId="0" fontId="31" fillId="0" borderId="23" xfId="0" applyNumberFormat="1" applyFont="1" applyFill="1" applyBorder="1" applyAlignment="1" applyProtection="1">
      <alignment horizontal="center"/>
    </xf>
    <xf numFmtId="0" fontId="3" fillId="0" borderId="23" xfId="0" applyNumberFormat="1" applyFont="1" applyFill="1" applyBorder="1" applyAlignment="1" applyProtection="1">
      <alignment horizontal="left" vertical="top"/>
    </xf>
    <xf numFmtId="0" fontId="7" fillId="0" borderId="23" xfId="0" applyNumberFormat="1" applyFont="1" applyFill="1" applyBorder="1" applyAlignment="1" applyProtection="1">
      <alignment vertical="top"/>
    </xf>
    <xf numFmtId="0" fontId="6" fillId="0" borderId="23" xfId="0" applyNumberFormat="1" applyFont="1" applyFill="1" applyBorder="1" applyAlignment="1" applyProtection="1">
      <alignment horizontal="center" vertical="top" wrapText="1"/>
    </xf>
    <xf numFmtId="0" fontId="3" fillId="0" borderId="23" xfId="0" applyNumberFormat="1" applyFont="1" applyFill="1" applyBorder="1" applyAlignment="1" applyProtection="1">
      <alignment horizontal="center" vertical="top" wrapText="1"/>
    </xf>
    <xf numFmtId="0" fontId="6" fillId="0" borderId="44" xfId="0" applyNumberFormat="1" applyFont="1" applyFill="1" applyBorder="1" applyAlignment="1" applyProtection="1">
      <alignment horizontal="center" vertical="top"/>
    </xf>
    <xf numFmtId="0" fontId="3" fillId="0" borderId="23" xfId="0" applyNumberFormat="1" applyFont="1" applyFill="1" applyBorder="1" applyAlignment="1" applyProtection="1">
      <alignment horizontal="center"/>
    </xf>
    <xf numFmtId="0" fontId="3" fillId="0" borderId="45" xfId="0" applyNumberFormat="1" applyFont="1" applyFill="1" applyBorder="1" applyAlignment="1" applyProtection="1">
      <alignment horizontal="center"/>
    </xf>
    <xf numFmtId="0" fontId="3" fillId="0" borderId="46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vertical="top"/>
    </xf>
    <xf numFmtId="0" fontId="11" fillId="0" borderId="9" xfId="0" applyNumberFormat="1" applyFont="1" applyFill="1" applyBorder="1" applyAlignment="1" applyProtection="1">
      <alignment horizontal="left" vertical="top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3" fillId="0" borderId="9" xfId="0" applyNumberFormat="1" applyFont="1" applyFill="1" applyBorder="1" applyAlignment="1" applyProtection="1">
      <alignment horizontal="center" vertical="top" wrapText="1"/>
    </xf>
    <xf numFmtId="0" fontId="6" fillId="0" borderId="47" xfId="0" applyNumberFormat="1" applyFont="1" applyFill="1" applyBorder="1" applyAlignment="1" applyProtection="1">
      <alignment horizontal="center" vertical="top"/>
    </xf>
    <xf numFmtId="0" fontId="3" fillId="0" borderId="9" xfId="0" applyNumberFormat="1" applyFont="1" applyFill="1" applyBorder="1" applyAlignment="1" applyProtection="1">
      <alignment horizontal="center"/>
    </xf>
    <xf numFmtId="0" fontId="3" fillId="0" borderId="35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>
      <alignment horizontal="center"/>
    </xf>
    <xf numFmtId="0" fontId="6" fillId="0" borderId="9" xfId="0" applyNumberFormat="1" applyFont="1" applyFill="1" applyBorder="1" applyAlignment="1" applyProtection="1">
      <alignment horizontal="left" vertical="top"/>
    </xf>
    <xf numFmtId="0" fontId="25" fillId="0" borderId="1" xfId="0" applyNumberFormat="1" applyFont="1" applyFill="1" applyBorder="1" applyAlignment="1" applyProtection="1">
      <alignment horizontal="center" vertical="center" wrapText="1"/>
    </xf>
    <xf numFmtId="0" fontId="25" fillId="0" borderId="3" xfId="0" applyNumberFormat="1" applyFont="1" applyFill="1" applyBorder="1" applyAlignment="1" applyProtection="1">
      <alignment horizontal="left" vertical="center" wrapText="1"/>
    </xf>
    <xf numFmtId="0" fontId="33" fillId="0" borderId="3" xfId="0" applyNumberFormat="1" applyFont="1" applyFill="1" applyBorder="1" applyAlignment="1" applyProtection="1">
      <alignment horizontal="left" vertical="top"/>
    </xf>
    <xf numFmtId="0" fontId="17" fillId="0" borderId="3" xfId="0" applyNumberFormat="1" applyFont="1" applyFill="1" applyBorder="1" applyAlignment="1" applyProtection="1">
      <alignment horizontal="left" vertical="center"/>
    </xf>
    <xf numFmtId="1" fontId="17" fillId="0" borderId="3" xfId="0" applyNumberFormat="1" applyFont="1" applyFill="1" applyBorder="1" applyAlignment="1" applyProtection="1">
      <alignment horizontal="center" vertical="center"/>
    </xf>
    <xf numFmtId="0" fontId="17" fillId="0" borderId="23" xfId="0" applyNumberFormat="1" applyFont="1" applyFill="1" applyBorder="1" applyAlignment="1" applyProtection="1">
      <alignment horizontal="left" vertical="center"/>
    </xf>
    <xf numFmtId="0" fontId="17" fillId="0" borderId="23" xfId="0" applyNumberFormat="1" applyFont="1" applyFill="1" applyBorder="1" applyAlignment="1" applyProtection="1">
      <alignment horizontal="center" vertical="center"/>
    </xf>
    <xf numFmtId="1" fontId="17" fillId="0" borderId="23" xfId="0" applyNumberFormat="1" applyFont="1" applyFill="1" applyBorder="1" applyAlignment="1" applyProtection="1">
      <alignment horizontal="center" vertical="center"/>
    </xf>
    <xf numFmtId="0" fontId="16" fillId="0" borderId="19" xfId="0" applyNumberFormat="1" applyFont="1" applyFill="1" applyBorder="1" applyAlignment="1" applyProtection="1">
      <alignment horizontal="left" vertical="center"/>
    </xf>
    <xf numFmtId="0" fontId="17" fillId="0" borderId="19" xfId="0" applyNumberFormat="1" applyFont="1" applyFill="1" applyBorder="1" applyAlignment="1" applyProtection="1">
      <alignment horizontal="left" vertical="center"/>
    </xf>
    <xf numFmtId="0" fontId="17" fillId="0" borderId="19" xfId="0" applyNumberFormat="1" applyFont="1" applyFill="1" applyBorder="1" applyAlignment="1" applyProtection="1">
      <alignment horizontal="center" vertical="center"/>
    </xf>
    <xf numFmtId="1" fontId="17" fillId="0" borderId="19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left"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1" fontId="34" fillId="0" borderId="1" xfId="0" applyNumberFormat="1" applyFont="1" applyFill="1" applyBorder="1" applyAlignment="1" applyProtection="1">
      <alignment horizontal="center" vertical="center"/>
    </xf>
    <xf numFmtId="0" fontId="34" fillId="0" borderId="1" xfId="0" applyNumberFormat="1" applyFont="1" applyFill="1" applyBorder="1" applyAlignment="1" applyProtection="1">
      <alignment horizontal="center" vertical="center"/>
    </xf>
    <xf numFmtId="0" fontId="35" fillId="0" borderId="1" xfId="0" applyNumberFormat="1" applyFont="1" applyFill="1" applyBorder="1" applyAlignment="1" applyProtection="1">
      <alignment horizontal="center" vertical="center"/>
    </xf>
    <xf numFmtId="1" fontId="16" fillId="0" borderId="1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left" vertical="center"/>
    </xf>
    <xf numFmtId="1" fontId="17" fillId="0" borderId="1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left" vertical="center" wrapText="1"/>
    </xf>
    <xf numFmtId="1" fontId="16" fillId="2" borderId="1" xfId="0" applyNumberFormat="1" applyFont="1" applyFill="1" applyBorder="1" applyAlignment="1" applyProtection="1">
      <alignment horizontal="center" vertical="center" wrapText="1"/>
    </xf>
    <xf numFmtId="0" fontId="16" fillId="2" borderId="1" xfId="0" applyNumberFormat="1" applyFont="1" applyFill="1" applyBorder="1" applyAlignment="1" applyProtection="1">
      <alignment horizontal="center" vertical="center" wrapText="1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1" fontId="16" fillId="0" borderId="3" xfId="0" applyNumberFormat="1" applyFont="1" applyFill="1" applyBorder="1" applyAlignment="1" applyProtection="1">
      <alignment horizontal="center" vertical="center"/>
    </xf>
    <xf numFmtId="1" fontId="16" fillId="2" borderId="3" xfId="0" applyNumberFormat="1" applyFont="1" applyFill="1" applyBorder="1" applyAlignment="1" applyProtection="1">
      <alignment horizontal="center" vertical="center" wrapText="1"/>
    </xf>
    <xf numFmtId="0" fontId="17" fillId="0" borderId="3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1" fontId="17" fillId="0" borderId="9" xfId="0" applyNumberFormat="1" applyFont="1" applyFill="1" applyBorder="1" applyAlignment="1" applyProtection="1">
      <alignment horizontal="center" vertical="center"/>
    </xf>
    <xf numFmtId="0" fontId="17" fillId="0" borderId="9" xfId="0" applyNumberFormat="1" applyFont="1" applyFill="1" applyBorder="1" applyAlignment="1" applyProtection="1">
      <alignment horizontal="left" vertical="center"/>
    </xf>
    <xf numFmtId="0" fontId="17" fillId="0" borderId="9" xfId="0" applyNumberFormat="1" applyFont="1" applyFill="1" applyBorder="1" applyAlignment="1" applyProtection="1">
      <alignment horizontal="center" vertical="center"/>
    </xf>
    <xf numFmtId="0" fontId="16" fillId="0" borderId="19" xfId="0" applyNumberFormat="1" applyFont="1" applyFill="1" applyBorder="1" applyAlignment="1" applyProtection="1">
      <alignment horizontal="center" vertical="center"/>
    </xf>
    <xf numFmtId="1" fontId="16" fillId="0" borderId="19" xfId="0" applyNumberFormat="1" applyFont="1" applyFill="1" applyBorder="1" applyAlignment="1" applyProtection="1">
      <alignment horizontal="center" vertical="center"/>
    </xf>
    <xf numFmtId="0" fontId="27" fillId="0" borderId="19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/>
    </xf>
    <xf numFmtId="0" fontId="16" fillId="0" borderId="3" xfId="0" applyNumberFormat="1" applyFont="1" applyFill="1" applyBorder="1" applyAlignment="1" applyProtection="1">
      <alignment horizontal="center" vertical="center"/>
    </xf>
    <xf numFmtId="0" fontId="36" fillId="0" borderId="9" xfId="0" applyNumberFormat="1" applyFont="1" applyFill="1" applyBorder="1" applyAlignment="1" applyProtection="1">
      <alignment horizontal="left" vertical="center"/>
    </xf>
    <xf numFmtId="0" fontId="36" fillId="0" borderId="9" xfId="0" applyNumberFormat="1" applyFont="1" applyFill="1" applyBorder="1" applyAlignment="1" applyProtection="1">
      <alignment horizontal="left" vertical="center" wrapText="1"/>
    </xf>
    <xf numFmtId="0" fontId="36" fillId="0" borderId="9" xfId="0" applyNumberFormat="1" applyFont="1" applyFill="1" applyBorder="1" applyAlignment="1" applyProtection="1">
      <alignment horizontal="center" vertical="center"/>
    </xf>
    <xf numFmtId="1" fontId="36" fillId="0" borderId="9" xfId="0" applyNumberFormat="1" applyFont="1" applyFill="1" applyBorder="1" applyAlignment="1" applyProtection="1">
      <alignment horizontal="center" vertical="center"/>
    </xf>
    <xf numFmtId="0" fontId="36" fillId="0" borderId="19" xfId="0" applyNumberFormat="1" applyFont="1" applyFill="1" applyBorder="1" applyAlignment="1" applyProtection="1">
      <alignment horizontal="left" vertical="center"/>
    </xf>
    <xf numFmtId="0" fontId="37" fillId="0" borderId="1" xfId="0" applyNumberFormat="1" applyFont="1" applyFill="1" applyBorder="1" applyAlignment="1" applyProtection="1">
      <alignment horizontal="left" vertical="center"/>
    </xf>
    <xf numFmtId="0" fontId="37" fillId="0" borderId="1" xfId="0" applyNumberFormat="1" applyFont="1" applyFill="1" applyBorder="1" applyAlignment="1" applyProtection="1">
      <alignment horizontal="left" vertical="center" wrapText="1"/>
    </xf>
    <xf numFmtId="0" fontId="37" fillId="0" borderId="3" xfId="0" applyNumberFormat="1" applyFont="1" applyFill="1" applyBorder="1" applyAlignment="1" applyProtection="1">
      <alignment horizontal="left" vertical="center"/>
    </xf>
    <xf numFmtId="0" fontId="37" fillId="0" borderId="3" xfId="0" applyNumberFormat="1" applyFont="1" applyFill="1" applyBorder="1" applyAlignment="1" applyProtection="1">
      <alignment horizontal="left" vertical="center" wrapText="1"/>
    </xf>
    <xf numFmtId="0" fontId="17" fillId="0" borderId="23" xfId="0" applyNumberFormat="1" applyFont="1" applyFill="1" applyBorder="1" applyAlignment="1" applyProtection="1">
      <alignment horizontal="left" vertical="center" wrapText="1"/>
    </xf>
    <xf numFmtId="0" fontId="17" fillId="0" borderId="23" xfId="0" applyNumberFormat="1" applyFont="1" applyFill="1" applyBorder="1" applyAlignment="1" applyProtection="1">
      <alignment horizontal="center" vertical="center" wrapText="1"/>
    </xf>
    <xf numFmtId="0" fontId="16" fillId="0" borderId="19" xfId="0" applyNumberFormat="1" applyFont="1" applyFill="1" applyBorder="1" applyAlignment="1" applyProtection="1">
      <alignment horizontal="left" vertical="center" wrapText="1"/>
    </xf>
    <xf numFmtId="0" fontId="16" fillId="0" borderId="19" xfId="0" applyNumberFormat="1" applyFont="1" applyFill="1" applyBorder="1" applyAlignment="1" applyProtection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17" fillId="0" borderId="3" xfId="0" applyNumberFormat="1" applyFont="1" applyFill="1" applyBorder="1" applyAlignment="1" applyProtection="1">
      <alignment horizontal="center" vertical="center" wrapText="1"/>
    </xf>
    <xf numFmtId="0" fontId="36" fillId="0" borderId="23" xfId="0" applyNumberFormat="1" applyFont="1" applyFill="1" applyBorder="1" applyAlignment="1" applyProtection="1">
      <alignment horizontal="left" vertical="center"/>
    </xf>
    <xf numFmtId="0" fontId="36" fillId="0" borderId="23" xfId="0" applyNumberFormat="1" applyFont="1" applyFill="1" applyBorder="1" applyAlignment="1" applyProtection="1">
      <alignment horizontal="left" vertical="center" wrapText="1"/>
    </xf>
    <xf numFmtId="164" fontId="17" fillId="0" borderId="23" xfId="0" applyNumberFormat="1" applyFont="1" applyFill="1" applyBorder="1" applyAlignment="1" applyProtection="1">
      <alignment horizontal="center" vertical="center"/>
    </xf>
    <xf numFmtId="1" fontId="34" fillId="0" borderId="3" xfId="0" applyNumberFormat="1" applyFont="1" applyFill="1" applyBorder="1" applyAlignment="1" applyProtection="1">
      <alignment horizontal="center" vertical="center"/>
    </xf>
    <xf numFmtId="0" fontId="17" fillId="0" borderId="19" xfId="0" applyNumberFormat="1" applyFont="1" applyFill="1" applyBorder="1" applyAlignment="1" applyProtection="1">
      <alignment horizontal="center" vertical="center" wrapText="1"/>
    </xf>
    <xf numFmtId="0" fontId="16" fillId="0" borderId="9" xfId="0" applyNumberFormat="1" applyFont="1" applyFill="1" applyBorder="1" applyAlignment="1" applyProtection="1">
      <alignment horizontal="left" vertical="center"/>
    </xf>
    <xf numFmtId="0" fontId="16" fillId="0" borderId="9" xfId="0" applyNumberFormat="1" applyFont="1" applyFill="1" applyBorder="1" applyAlignment="1" applyProtection="1">
      <alignment horizontal="center" vertical="center"/>
    </xf>
    <xf numFmtId="1" fontId="34" fillId="0" borderId="9" xfId="0" applyNumberFormat="1" applyFont="1" applyFill="1" applyBorder="1" applyAlignment="1" applyProtection="1">
      <alignment horizontal="center" vertical="center"/>
    </xf>
    <xf numFmtId="0" fontId="16" fillId="0" borderId="23" xfId="0" applyNumberFormat="1" applyFont="1" applyFill="1" applyBorder="1" applyAlignment="1" applyProtection="1">
      <alignment horizontal="center" vertical="center" wrapText="1"/>
    </xf>
    <xf numFmtId="0" fontId="16" fillId="0" borderId="23" xfId="0" applyNumberFormat="1" applyFont="1" applyFill="1" applyBorder="1" applyAlignment="1" applyProtection="1">
      <alignment horizontal="center" vertical="center"/>
    </xf>
    <xf numFmtId="1" fontId="34" fillId="0" borderId="23" xfId="0" applyNumberFormat="1" applyFont="1" applyFill="1" applyBorder="1" applyAlignment="1" applyProtection="1">
      <alignment horizontal="center" vertical="center"/>
    </xf>
    <xf numFmtId="0" fontId="17" fillId="0" borderId="19" xfId="0" applyNumberFormat="1" applyFont="1" applyFill="1" applyBorder="1" applyAlignment="1" applyProtection="1">
      <alignment horizontal="left" vertical="center" wrapText="1"/>
    </xf>
    <xf numFmtId="1" fontId="34" fillId="0" borderId="19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38" fillId="0" borderId="1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vertical="top" wrapText="1"/>
    </xf>
    <xf numFmtId="0" fontId="17" fillId="2" borderId="1" xfId="0" applyNumberFormat="1" applyFont="1" applyFill="1" applyBorder="1" applyAlignment="1" applyProtection="1">
      <alignment vertical="top" wrapText="1"/>
    </xf>
    <xf numFmtId="0" fontId="38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vertical="top"/>
    </xf>
    <xf numFmtId="0" fontId="38" fillId="2" borderId="1" xfId="0" applyNumberFormat="1" applyFont="1" applyFill="1" applyBorder="1" applyAlignment="1" applyProtection="1">
      <alignment horizontal="center" vertical="center"/>
    </xf>
    <xf numFmtId="0" fontId="16" fillId="2" borderId="1" xfId="0" applyNumberFormat="1" applyFont="1" applyFill="1" applyBorder="1" applyAlignment="1" applyProtection="1">
      <alignment horizontal="center" vertical="center"/>
    </xf>
    <xf numFmtId="0" fontId="25" fillId="0" borderId="17" xfId="0" applyNumberFormat="1" applyFont="1" applyFill="1" applyBorder="1" applyAlignment="1" applyProtection="1">
      <alignment horizontal="center" vertical="center" wrapText="1"/>
    </xf>
    <xf numFmtId="0" fontId="25" fillId="0" borderId="21" xfId="0" applyNumberFormat="1" applyFont="1" applyFill="1" applyBorder="1" applyAlignment="1" applyProtection="1">
      <alignment horizontal="left" vertical="center" wrapText="1"/>
    </xf>
    <xf numFmtId="0" fontId="25" fillId="0" borderId="37" xfId="0" applyNumberFormat="1" applyFont="1" applyFill="1" applyBorder="1" applyAlignment="1" applyProtection="1">
      <alignment horizontal="left" vertical="center" wrapText="1"/>
    </xf>
    <xf numFmtId="0" fontId="25" fillId="0" borderId="38" xfId="0" applyNumberFormat="1" applyFont="1" applyFill="1" applyBorder="1" applyAlignment="1" applyProtection="1">
      <alignment horizontal="left" vertical="center" wrapText="1"/>
    </xf>
    <xf numFmtId="0" fontId="32" fillId="0" borderId="21" xfId="0" applyNumberFormat="1" applyFont="1" applyFill="1" applyBorder="1" applyAlignment="1" applyProtection="1">
      <alignment horizontal="left" vertical="center" wrapText="1"/>
    </xf>
    <xf numFmtId="0" fontId="32" fillId="0" borderId="37" xfId="0" applyNumberFormat="1" applyFont="1" applyFill="1" applyBorder="1" applyAlignment="1" applyProtection="1">
      <alignment horizontal="left" vertical="center" wrapText="1"/>
    </xf>
    <xf numFmtId="0" fontId="32" fillId="0" borderId="38" xfId="0" applyNumberFormat="1" applyFont="1" applyFill="1" applyBorder="1" applyAlignment="1" applyProtection="1">
      <alignment horizontal="left" vertical="center" wrapText="1"/>
    </xf>
    <xf numFmtId="0" fontId="25" fillId="0" borderId="18" xfId="0" applyNumberFormat="1" applyFont="1" applyFill="1" applyBorder="1" applyAlignment="1" applyProtection="1">
      <alignment horizontal="center" vertical="center" wrapText="1"/>
    </xf>
    <xf numFmtId="0" fontId="25" fillId="0" borderId="17" xfId="0" applyNumberFormat="1" applyFont="1" applyFill="1" applyBorder="1" applyAlignment="1" applyProtection="1">
      <alignment vertical="center" wrapText="1"/>
    </xf>
    <xf numFmtId="0" fontId="25" fillId="0" borderId="1" xfId="0" applyNumberFormat="1" applyFont="1" applyFill="1" applyBorder="1" applyAlignment="1" applyProtection="1">
      <alignment vertical="center" wrapText="1"/>
    </xf>
    <xf numFmtId="0" fontId="25" fillId="0" borderId="4" xfId="0" applyNumberFormat="1" applyFont="1" applyFill="1" applyBorder="1" applyAlignment="1" applyProtection="1">
      <alignment horizontal="center" vertical="center" wrapText="1"/>
    </xf>
    <xf numFmtId="0" fontId="25" fillId="0" borderId="18" xfId="0" applyNumberFormat="1" applyFont="1" applyFill="1" applyBorder="1" applyAlignment="1" applyProtection="1">
      <alignment vertical="center" wrapText="1"/>
    </xf>
    <xf numFmtId="0" fontId="29" fillId="0" borderId="3" xfId="0" applyNumberFormat="1" applyFont="1" applyFill="1" applyBorder="1" applyAlignment="1" applyProtection="1">
      <alignment horizontal="right" vertical="center" wrapText="1"/>
    </xf>
    <xf numFmtId="0" fontId="25" fillId="0" borderId="5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center" vertical="top" wrapText="1"/>
    </xf>
    <xf numFmtId="0" fontId="25" fillId="0" borderId="0" xfId="0" applyNumberFormat="1" applyFont="1" applyFill="1" applyBorder="1" applyAlignment="1" applyProtection="1">
      <alignment vertical="top" wrapText="1"/>
    </xf>
    <xf numFmtId="49" fontId="16" fillId="0" borderId="19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vertical="top" wrapText="1"/>
    </xf>
    <xf numFmtId="1" fontId="16" fillId="2" borderId="1" xfId="0" applyNumberFormat="1" applyFont="1" applyFill="1" applyBorder="1" applyAlignment="1" applyProtection="1">
      <alignment horizontal="center" wrapText="1"/>
    </xf>
    <xf numFmtId="0" fontId="16" fillId="2" borderId="1" xfId="0" applyNumberFormat="1" applyFont="1" applyFill="1" applyBorder="1" applyAlignment="1" applyProtection="1">
      <alignment horizontal="center" wrapText="1"/>
    </xf>
    <xf numFmtId="1" fontId="16" fillId="2" borderId="3" xfId="0" applyNumberFormat="1" applyFont="1" applyFill="1" applyBorder="1" applyAlignment="1" applyProtection="1">
      <alignment horizontal="center" wrapText="1"/>
    </xf>
    <xf numFmtId="0" fontId="16" fillId="2" borderId="3" xfId="0" applyNumberFormat="1" applyFont="1" applyFill="1" applyBorder="1" applyAlignment="1" applyProtection="1">
      <alignment horizontal="center" wrapText="1"/>
    </xf>
    <xf numFmtId="0" fontId="25" fillId="0" borderId="0" xfId="0" applyNumberFormat="1" applyFont="1" applyFill="1" applyBorder="1" applyAlignment="1" applyProtection="1">
      <alignment vertical="top" wrapText="1"/>
    </xf>
    <xf numFmtId="0" fontId="16" fillId="0" borderId="0" xfId="1" applyFont="1" applyBorder="1" applyAlignment="1">
      <alignment horizontal="left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25" fillId="0" borderId="0" xfId="0" applyNumberFormat="1" applyFont="1" applyFill="1" applyBorder="1" applyAlignment="1" applyProtection="1">
      <alignment vertical="top"/>
    </xf>
    <xf numFmtId="0" fontId="29" fillId="0" borderId="0" xfId="0" applyNumberFormat="1" applyFont="1" applyFill="1" applyBorder="1" applyAlignment="1" applyProtection="1">
      <alignment vertical="top" wrapText="1"/>
    </xf>
    <xf numFmtId="0" fontId="25" fillId="0" borderId="0" xfId="2" applyNumberFormat="1" applyFont="1" applyFill="1" applyBorder="1" applyAlignment="1" applyProtection="1">
      <alignment vertical="top" wrapText="1"/>
    </xf>
    <xf numFmtId="0" fontId="11" fillId="0" borderId="6" xfId="0" applyNumberFormat="1" applyFont="1" applyFill="1" applyBorder="1" applyAlignment="1" applyProtection="1">
      <alignment horizontal="center" vertical="center" textRotation="90"/>
    </xf>
    <xf numFmtId="0" fontId="11" fillId="0" borderId="0" xfId="0" applyNumberFormat="1" applyFont="1" applyFill="1" applyBorder="1" applyAlignment="1" applyProtection="1">
      <alignment horizontal="center" vertical="center" textRotation="90"/>
    </xf>
    <xf numFmtId="0" fontId="11" fillId="0" borderId="8" xfId="0" applyNumberFormat="1" applyFont="1" applyFill="1" applyBorder="1" applyAlignment="1" applyProtection="1">
      <alignment horizontal="center" vertical="center" textRotation="90"/>
    </xf>
    <xf numFmtId="0" fontId="11" fillId="0" borderId="12" xfId="0" applyNumberFormat="1" applyFont="1" applyFill="1" applyBorder="1" applyAlignment="1" applyProtection="1">
      <alignment horizontal="center" vertical="center" textRotation="90"/>
    </xf>
    <xf numFmtId="0" fontId="29" fillId="0" borderId="14" xfId="0" applyNumberFormat="1" applyFont="1" applyFill="1" applyBorder="1" applyAlignment="1" applyProtection="1">
      <alignment horizontal="center" vertical="center" textRotation="90" wrapText="1"/>
    </xf>
    <xf numFmtId="0" fontId="29" fillId="0" borderId="1" xfId="0" applyNumberFormat="1" applyFont="1" applyFill="1" applyBorder="1" applyAlignment="1" applyProtection="1">
      <alignment horizontal="center" vertical="center" textRotation="90" wrapText="1"/>
    </xf>
    <xf numFmtId="0" fontId="5" fillId="0" borderId="1" xfId="0" applyNumberFormat="1" applyFont="1" applyFill="1" applyBorder="1" applyAlignment="1" applyProtection="1">
      <alignment horizontal="center" vertical="center" textRotation="90" wrapText="1"/>
    </xf>
    <xf numFmtId="1" fontId="27" fillId="0" borderId="1" xfId="0" applyNumberFormat="1" applyFont="1" applyFill="1" applyBorder="1" applyAlignment="1" applyProtection="1">
      <alignment horizontal="center" vertical="center"/>
    </xf>
    <xf numFmtId="1" fontId="27" fillId="0" borderId="3" xfId="0" applyNumberFormat="1" applyFont="1" applyFill="1" applyBorder="1" applyAlignment="1" applyProtection="1">
      <alignment horizontal="center" vertical="center"/>
    </xf>
    <xf numFmtId="1" fontId="28" fillId="0" borderId="1" xfId="0" applyNumberFormat="1" applyFont="1" applyFill="1" applyBorder="1" applyAlignment="1" applyProtection="1">
      <alignment horizontal="center" vertical="center"/>
    </xf>
    <xf numFmtId="1" fontId="28" fillId="0" borderId="3" xfId="0" applyNumberFormat="1" applyFont="1" applyFill="1" applyBorder="1" applyAlignment="1" applyProtection="1">
      <alignment horizontal="center" vertical="center"/>
    </xf>
    <xf numFmtId="1" fontId="41" fillId="0" borderId="1" xfId="0" applyNumberFormat="1" applyFont="1" applyFill="1" applyBorder="1" applyAlignment="1" applyProtection="1">
      <alignment horizontal="center" vertical="center"/>
    </xf>
    <xf numFmtId="1" fontId="41" fillId="0" borderId="3" xfId="0" applyNumberFormat="1" applyFont="1" applyFill="1" applyBorder="1" applyAlignment="1" applyProtection="1">
      <alignment horizontal="center" vertical="center"/>
    </xf>
    <xf numFmtId="0" fontId="27" fillId="0" borderId="1" xfId="0" applyNumberFormat="1" applyFont="1" applyFill="1" applyBorder="1" applyAlignment="1" applyProtection="1">
      <alignment horizontal="center" vertical="center"/>
    </xf>
    <xf numFmtId="0" fontId="27" fillId="0" borderId="3" xfId="0" applyNumberFormat="1" applyFont="1" applyFill="1" applyBorder="1" applyAlignment="1" applyProtection="1">
      <alignment horizontal="center" vertical="center"/>
    </xf>
    <xf numFmtId="0" fontId="16" fillId="2" borderId="1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7" fillId="2" borderId="23" xfId="0" applyNumberFormat="1" applyFont="1" applyFill="1" applyBorder="1" applyAlignment="1" applyProtection="1">
      <alignment horizontal="left" vertical="top"/>
    </xf>
    <xf numFmtId="0" fontId="17" fillId="2" borderId="23" xfId="0" applyNumberFormat="1" applyFont="1" applyFill="1" applyBorder="1" applyAlignment="1" applyProtection="1">
      <alignment horizontal="left" vertical="top" wrapText="1"/>
    </xf>
    <xf numFmtId="0" fontId="16" fillId="0" borderId="23" xfId="0" applyNumberFormat="1" applyFont="1" applyFill="1" applyBorder="1" applyAlignment="1" applyProtection="1">
      <alignment horizontal="left" vertical="top"/>
    </xf>
    <xf numFmtId="0" fontId="17" fillId="0" borderId="23" xfId="0" applyNumberFormat="1" applyFont="1" applyFill="1" applyBorder="1" applyAlignment="1" applyProtection="1">
      <alignment horizontal="left" vertical="top"/>
    </xf>
    <xf numFmtId="0" fontId="16" fillId="0" borderId="19" xfId="0" applyNumberFormat="1" applyFont="1" applyFill="1" applyBorder="1" applyAlignment="1" applyProtection="1">
      <alignment horizontal="left" vertical="top"/>
    </xf>
    <xf numFmtId="1" fontId="16" fillId="2" borderId="19" xfId="0" applyNumberFormat="1" applyFont="1" applyFill="1" applyBorder="1" applyAlignment="1" applyProtection="1">
      <alignment horizontal="center" wrapText="1"/>
    </xf>
    <xf numFmtId="0" fontId="16" fillId="2" borderId="1" xfId="0" applyNumberFormat="1" applyFont="1" applyFill="1" applyBorder="1" applyAlignment="1" applyProtection="1">
      <alignment horizontal="left" wrapText="1"/>
    </xf>
    <xf numFmtId="0" fontId="16" fillId="0" borderId="1" xfId="0" applyNumberFormat="1" applyFont="1" applyFill="1" applyBorder="1" applyAlignment="1" applyProtection="1">
      <alignment horizontal="center" wrapText="1"/>
    </xf>
    <xf numFmtId="0" fontId="16" fillId="0" borderId="2" xfId="0" applyNumberFormat="1" applyFont="1" applyFill="1" applyBorder="1" applyAlignment="1" applyProtection="1">
      <alignment horizontal="center" vertical="center"/>
    </xf>
    <xf numFmtId="1" fontId="16" fillId="0" borderId="9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wrapText="1"/>
    </xf>
    <xf numFmtId="0" fontId="16" fillId="2" borderId="3" xfId="0" applyNumberFormat="1" applyFont="1" applyFill="1" applyBorder="1" applyAlignment="1" applyProtection="1">
      <alignment horizontal="left" wrapText="1"/>
    </xf>
    <xf numFmtId="0" fontId="16" fillId="0" borderId="3" xfId="0" applyNumberFormat="1" applyFont="1" applyFill="1" applyBorder="1" applyAlignment="1" applyProtection="1">
      <alignment horizontal="center" wrapText="1"/>
    </xf>
    <xf numFmtId="0" fontId="11" fillId="0" borderId="27" xfId="0" applyNumberFormat="1" applyFont="1" applyFill="1" applyBorder="1" applyAlignment="1" applyProtection="1">
      <alignment horizontal="center" vertical="center" textRotation="90"/>
    </xf>
    <xf numFmtId="0" fontId="16" fillId="0" borderId="1" xfId="0" applyNumberFormat="1" applyFont="1" applyFill="1" applyBorder="1" applyAlignment="1" applyProtection="1">
      <alignment horizontal="left" wrapText="1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6" fillId="0" borderId="19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left" vertical="top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1" fillId="0" borderId="7" xfId="0" applyNumberFormat="1" applyFont="1" applyFill="1" applyBorder="1" applyAlignment="1" applyProtection="1">
      <alignment horizontal="center" vertical="center" textRotation="90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left" vertical="top" wrapText="1"/>
    </xf>
    <xf numFmtId="0" fontId="16" fillId="0" borderId="9" xfId="0" applyNumberFormat="1" applyFont="1" applyFill="1" applyBorder="1" applyAlignment="1" applyProtection="1">
      <alignment horizontal="left" vertical="top"/>
    </xf>
    <xf numFmtId="0" fontId="17" fillId="0" borderId="9" xfId="0" applyNumberFormat="1" applyFont="1" applyFill="1" applyBorder="1" applyAlignment="1" applyProtection="1">
      <alignment horizontal="center" vertical="center" wrapText="1"/>
    </xf>
    <xf numFmtId="0" fontId="29" fillId="0" borderId="14" xfId="0" applyNumberFormat="1" applyFont="1" applyFill="1" applyBorder="1" applyAlignment="1" applyProtection="1">
      <alignment horizontal="center" textRotation="90" wrapText="1"/>
    </xf>
    <xf numFmtId="0" fontId="27" fillId="0" borderId="1" xfId="0" applyNumberFormat="1" applyFont="1" applyFill="1" applyBorder="1" applyAlignment="1" applyProtection="1">
      <alignment horizontal="center" vertical="center" wrapText="1"/>
    </xf>
    <xf numFmtId="0" fontId="36" fillId="0" borderId="23" xfId="0" applyNumberFormat="1" applyFont="1" applyFill="1" applyBorder="1" applyAlignment="1" applyProtection="1">
      <alignment horizontal="center" vertical="center" wrapText="1"/>
    </xf>
    <xf numFmtId="1" fontId="36" fillId="0" borderId="23" xfId="0" applyNumberFormat="1" applyFont="1" applyFill="1" applyBorder="1" applyAlignment="1" applyProtection="1">
      <alignment horizontal="center" vertical="center"/>
    </xf>
    <xf numFmtId="49" fontId="17" fillId="0" borderId="23" xfId="0" applyNumberFormat="1" applyFont="1" applyFill="1" applyBorder="1" applyAlignment="1" applyProtection="1">
      <alignment horizontal="center" vertical="center" wrapText="1"/>
    </xf>
    <xf numFmtId="0" fontId="6" fillId="0" borderId="32" xfId="0" applyNumberFormat="1" applyFont="1" applyFill="1" applyBorder="1" applyAlignment="1" applyProtection="1">
      <alignment horizontal="center" vertical="center"/>
    </xf>
    <xf numFmtId="0" fontId="2" fillId="0" borderId="33" xfId="0" applyNumberFormat="1" applyFont="1" applyFill="1" applyBorder="1" applyAlignment="1" applyProtection="1">
      <alignment vertical="top"/>
    </xf>
    <xf numFmtId="0" fontId="3" fillId="0" borderId="15" xfId="0" applyNumberFormat="1" applyFont="1" applyFill="1" applyBorder="1" applyAlignment="1" applyProtection="1">
      <alignment horizontal="center" vertical="center" textRotation="90"/>
    </xf>
    <xf numFmtId="0" fontId="3" fillId="0" borderId="17" xfId="0" applyNumberFormat="1" applyFont="1" applyFill="1" applyBorder="1" applyAlignment="1" applyProtection="1">
      <alignment horizontal="center" vertical="center" textRotation="90"/>
    </xf>
    <xf numFmtId="0" fontId="3" fillId="0" borderId="18" xfId="0" applyNumberFormat="1" applyFont="1" applyFill="1" applyBorder="1" applyAlignment="1" applyProtection="1">
      <alignment horizontal="center" vertical="center" textRotation="90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5" fillId="0" borderId="34" xfId="0" applyNumberFormat="1" applyFont="1" applyFill="1" applyBorder="1" applyAlignment="1" applyProtection="1">
      <alignment horizontal="center" vertical="center"/>
    </xf>
    <xf numFmtId="0" fontId="5" fillId="0" borderId="34" xfId="0" applyNumberFormat="1" applyFont="1" applyFill="1" applyBorder="1" applyAlignment="1" applyProtection="1">
      <alignment horizontal="center" vertical="top" wrapText="1"/>
    </xf>
    <xf numFmtId="0" fontId="12" fillId="0" borderId="34" xfId="0" applyNumberFormat="1" applyFont="1" applyFill="1" applyBorder="1" applyAlignment="1" applyProtection="1">
      <alignment vertical="top" wrapText="1"/>
    </xf>
    <xf numFmtId="0" fontId="5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vertical="top"/>
    </xf>
    <xf numFmtId="0" fontId="6" fillId="0" borderId="44" xfId="0" applyNumberFormat="1" applyFont="1" applyFill="1" applyBorder="1" applyAlignment="1" applyProtection="1">
      <alignment horizontal="center" vertical="top"/>
    </xf>
    <xf numFmtId="0" fontId="6" fillId="0" borderId="23" xfId="0" applyNumberFormat="1" applyFont="1" applyFill="1" applyBorder="1" applyAlignment="1" applyProtection="1">
      <alignment horizontal="center" vertical="top"/>
    </xf>
    <xf numFmtId="0" fontId="11" fillId="0" borderId="31" xfId="0" applyNumberFormat="1" applyFont="1" applyFill="1" applyBorder="1" applyAlignment="1" applyProtection="1">
      <alignment horizontal="center" vertical="center" textRotation="90"/>
    </xf>
    <xf numFmtId="0" fontId="11" fillId="0" borderId="7" xfId="0" applyNumberFormat="1" applyFont="1" applyFill="1" applyBorder="1" applyAlignment="1" applyProtection="1">
      <alignment horizontal="center" vertical="center" textRotation="90"/>
    </xf>
    <xf numFmtId="0" fontId="11" fillId="0" borderId="28" xfId="0" applyNumberFormat="1" applyFont="1" applyFill="1" applyBorder="1" applyAlignment="1" applyProtection="1">
      <alignment horizontal="center" vertical="center"/>
    </xf>
    <xf numFmtId="0" fontId="11" fillId="0" borderId="29" xfId="0" applyNumberFormat="1" applyFont="1" applyFill="1" applyBorder="1" applyAlignment="1" applyProtection="1">
      <alignment horizontal="center" vertical="center"/>
    </xf>
    <xf numFmtId="0" fontId="11" fillId="0" borderId="14" xfId="0" applyNumberFormat="1" applyFont="1" applyFill="1" applyBorder="1" applyAlignment="1" applyProtection="1">
      <alignment horizontal="center" vertical="center"/>
    </xf>
    <xf numFmtId="0" fontId="11" fillId="0" borderId="11" xfId="0" applyNumberFormat="1" applyFont="1" applyFill="1" applyBorder="1" applyAlignment="1" applyProtection="1">
      <alignment horizontal="center" vertical="center"/>
    </xf>
    <xf numFmtId="0" fontId="11" fillId="0" borderId="30" xfId="0" applyNumberFormat="1" applyFont="1" applyFill="1" applyBorder="1" applyAlignment="1" applyProtection="1">
      <alignment horizontal="center" vertical="center"/>
    </xf>
    <xf numFmtId="0" fontId="11" fillId="0" borderId="26" xfId="0" applyNumberFormat="1" applyFont="1" applyFill="1" applyBorder="1" applyAlignment="1" applyProtection="1">
      <alignment horizontal="center" vertical="center"/>
    </xf>
    <xf numFmtId="0" fontId="7" fillId="0" borderId="13" xfId="0" applyNumberFormat="1" applyFont="1" applyFill="1" applyBorder="1" applyAlignment="1" applyProtection="1">
      <alignment horizontal="center" vertical="center"/>
    </xf>
    <xf numFmtId="0" fontId="7" fillId="0" borderId="24" xfId="0" applyNumberFormat="1" applyFont="1" applyFill="1" applyBorder="1" applyAlignment="1" applyProtection="1">
      <alignment horizontal="center" vertical="center"/>
    </xf>
    <xf numFmtId="0" fontId="7" fillId="0" borderId="27" xfId="0" applyNumberFormat="1" applyFont="1" applyFill="1" applyBorder="1" applyAlignment="1" applyProtection="1">
      <alignment horizontal="center" vertical="center"/>
    </xf>
    <xf numFmtId="0" fontId="7" fillId="0" borderId="14" xfId="0" applyNumberFormat="1" applyFont="1" applyFill="1" applyBorder="1" applyAlignment="1" applyProtection="1">
      <alignment horizontal="center" vertical="center"/>
    </xf>
    <xf numFmtId="0" fontId="7" fillId="0" borderId="11" xfId="0" applyNumberFormat="1" applyFont="1" applyFill="1" applyBorder="1" applyAlignment="1" applyProtection="1">
      <alignment horizontal="center" vertical="center"/>
    </xf>
    <xf numFmtId="0" fontId="7" fillId="0" borderId="26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14" fillId="0" borderId="13" xfId="0" applyNumberFormat="1" applyFont="1" applyFill="1" applyBorder="1" applyAlignment="1" applyProtection="1">
      <alignment horizontal="center" vertical="center"/>
    </xf>
    <xf numFmtId="0" fontId="3" fillId="0" borderId="28" xfId="0" applyNumberFormat="1" applyFont="1" applyFill="1" applyBorder="1" applyAlignment="1" applyProtection="1">
      <alignment horizontal="center" vertical="center" wrapText="1" shrinkToFit="1"/>
    </xf>
    <xf numFmtId="0" fontId="3" fillId="0" borderId="29" xfId="0" applyNumberFormat="1" applyFont="1" applyFill="1" applyBorder="1" applyAlignment="1" applyProtection="1">
      <alignment horizontal="center" vertical="center" wrapText="1" shrinkToFit="1"/>
    </xf>
    <xf numFmtId="0" fontId="3" fillId="0" borderId="14" xfId="0" applyNumberFormat="1" applyFont="1" applyFill="1" applyBorder="1" applyAlignment="1" applyProtection="1">
      <alignment horizontal="center" vertical="center" wrapText="1" shrinkToFit="1"/>
    </xf>
    <xf numFmtId="0" fontId="3" fillId="0" borderId="11" xfId="0" applyNumberFormat="1" applyFont="1" applyFill="1" applyBorder="1" applyAlignment="1" applyProtection="1">
      <alignment horizontal="center" vertical="center" wrapText="1" shrinkToFit="1"/>
    </xf>
    <xf numFmtId="0" fontId="3" fillId="0" borderId="2" xfId="0" applyNumberFormat="1" applyFont="1" applyFill="1" applyBorder="1" applyAlignment="1" applyProtection="1">
      <alignment horizontal="center" vertical="center" textRotation="90"/>
    </xf>
    <xf numFmtId="0" fontId="3" fillId="0" borderId="1" xfId="0" applyNumberFormat="1" applyFont="1" applyFill="1" applyBorder="1" applyAlignment="1" applyProtection="1">
      <alignment horizontal="center" vertical="center" textRotation="90"/>
    </xf>
    <xf numFmtId="0" fontId="3" fillId="0" borderId="3" xfId="0" applyNumberFormat="1" applyFont="1" applyFill="1" applyBorder="1" applyAlignment="1" applyProtection="1">
      <alignment horizontal="center" vertical="center" textRotation="90"/>
    </xf>
    <xf numFmtId="0" fontId="3" fillId="0" borderId="8" xfId="0" applyNumberFormat="1" applyFont="1" applyFill="1" applyBorder="1" applyAlignment="1" applyProtection="1">
      <alignment horizontal="center" vertical="center" textRotation="90" wrapText="1"/>
    </xf>
    <xf numFmtId="0" fontId="3" fillId="0" borderId="36" xfId="0" applyNumberFormat="1" applyFont="1" applyFill="1" applyBorder="1" applyAlignment="1" applyProtection="1">
      <alignment horizontal="center" vertical="center" textRotation="90" wrapText="1"/>
    </xf>
    <xf numFmtId="0" fontId="3" fillId="0" borderId="20" xfId="0" applyNumberFormat="1" applyFont="1" applyFill="1" applyBorder="1" applyAlignment="1" applyProtection="1">
      <alignment horizontal="center" vertical="center" textRotation="90"/>
    </xf>
    <xf numFmtId="0" fontId="3" fillId="0" borderId="21" xfId="0" applyNumberFormat="1" applyFont="1" applyFill="1" applyBorder="1" applyAlignment="1" applyProtection="1">
      <alignment horizontal="center" vertical="center" textRotation="90"/>
    </xf>
    <xf numFmtId="0" fontId="3" fillId="0" borderId="22" xfId="0" applyNumberFormat="1" applyFont="1" applyFill="1" applyBorder="1" applyAlignment="1" applyProtection="1">
      <alignment horizontal="center" vertical="center" textRotation="90"/>
    </xf>
    <xf numFmtId="0" fontId="3" fillId="0" borderId="31" xfId="0" applyNumberFormat="1" applyFont="1" applyFill="1" applyBorder="1" applyAlignment="1" applyProtection="1">
      <alignment horizontal="center" vertical="center" textRotation="90"/>
    </xf>
    <xf numFmtId="0" fontId="3" fillId="0" borderId="7" xfId="0" applyNumberFormat="1" applyFont="1" applyFill="1" applyBorder="1" applyAlignment="1" applyProtection="1">
      <alignment horizontal="center" vertical="center" textRotation="90"/>
    </xf>
    <xf numFmtId="0" fontId="3" fillId="0" borderId="9" xfId="0" applyNumberFormat="1" applyFont="1" applyFill="1" applyBorder="1" applyAlignment="1" applyProtection="1">
      <alignment horizontal="center" vertical="center" textRotation="90"/>
    </xf>
    <xf numFmtId="0" fontId="3" fillId="0" borderId="19" xfId="0" applyNumberFormat="1" applyFont="1" applyFill="1" applyBorder="1" applyAlignment="1" applyProtection="1">
      <alignment horizontal="center" vertical="center" textRotation="90" wrapText="1"/>
    </xf>
    <xf numFmtId="0" fontId="3" fillId="0" borderId="1" xfId="0" applyNumberFormat="1" applyFont="1" applyFill="1" applyBorder="1" applyAlignment="1" applyProtection="1">
      <alignment horizontal="center" vertical="center" textRotation="90" wrapText="1"/>
    </xf>
    <xf numFmtId="0" fontId="3" fillId="0" borderId="3" xfId="0" applyNumberFormat="1" applyFont="1" applyFill="1" applyBorder="1" applyAlignment="1" applyProtection="1">
      <alignment horizontal="center" vertical="center" textRotation="90" wrapText="1"/>
    </xf>
    <xf numFmtId="0" fontId="3" fillId="0" borderId="28" xfId="0" applyNumberFormat="1" applyFont="1" applyFill="1" applyBorder="1" applyAlignment="1" applyProtection="1">
      <alignment horizontal="center" vertical="center" textRotation="90" wrapText="1"/>
    </xf>
    <xf numFmtId="0" fontId="3" fillId="0" borderId="12" xfId="0" applyNumberFormat="1" applyFont="1" applyFill="1" applyBorder="1" applyAlignment="1" applyProtection="1">
      <alignment horizontal="center" vertical="center" textRotation="90" wrapText="1"/>
    </xf>
    <xf numFmtId="0" fontId="22" fillId="0" borderId="12" xfId="0" applyNumberFormat="1" applyFont="1" applyFill="1" applyBorder="1" applyAlignment="1" applyProtection="1">
      <alignment horizontal="center" vertical="center" textRotation="90"/>
    </xf>
    <xf numFmtId="0" fontId="22" fillId="0" borderId="35" xfId="0" applyNumberFormat="1" applyFont="1" applyFill="1" applyBorder="1" applyAlignment="1" applyProtection="1">
      <alignment horizontal="center" vertical="center" textRotation="90"/>
    </xf>
    <xf numFmtId="0" fontId="6" fillId="0" borderId="47" xfId="0" applyNumberFormat="1" applyFont="1" applyFill="1" applyBorder="1" applyAlignment="1" applyProtection="1">
      <alignment horizontal="center" vertical="top"/>
    </xf>
    <xf numFmtId="0" fontId="6" fillId="0" borderId="9" xfId="0" applyNumberFormat="1" applyFont="1" applyFill="1" applyBorder="1" applyAlignment="1" applyProtection="1">
      <alignment horizontal="center" vertical="top"/>
    </xf>
    <xf numFmtId="0" fontId="3" fillId="0" borderId="15" xfId="0" applyNumberFormat="1" applyFont="1" applyFill="1" applyBorder="1" applyAlignment="1" applyProtection="1">
      <alignment horizontal="center" vertical="distributed" textRotation="90"/>
    </xf>
    <xf numFmtId="0" fontId="3" fillId="0" borderId="2" xfId="0" applyNumberFormat="1" applyFont="1" applyFill="1" applyBorder="1" applyAlignment="1" applyProtection="1">
      <alignment horizontal="center" vertical="distributed" textRotation="90"/>
    </xf>
    <xf numFmtId="0" fontId="3" fillId="0" borderId="17" xfId="0" applyNumberFormat="1" applyFont="1" applyFill="1" applyBorder="1" applyAlignment="1" applyProtection="1">
      <alignment horizontal="center" vertical="distributed" textRotation="90"/>
    </xf>
    <xf numFmtId="0" fontId="3" fillId="0" borderId="1" xfId="0" applyNumberFormat="1" applyFont="1" applyFill="1" applyBorder="1" applyAlignment="1" applyProtection="1">
      <alignment horizontal="center" vertical="distributed" textRotation="90"/>
    </xf>
    <xf numFmtId="0" fontId="3" fillId="0" borderId="18" xfId="0" applyNumberFormat="1" applyFont="1" applyFill="1" applyBorder="1" applyAlignment="1" applyProtection="1">
      <alignment horizontal="center" vertical="distributed" textRotation="90"/>
    </xf>
    <xf numFmtId="0" fontId="3" fillId="0" borderId="3" xfId="0" applyNumberFormat="1" applyFont="1" applyFill="1" applyBorder="1" applyAlignment="1" applyProtection="1">
      <alignment horizontal="center" vertical="distributed" textRotation="90"/>
    </xf>
    <xf numFmtId="0" fontId="6" fillId="0" borderId="33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center" vertical="top"/>
    </xf>
    <xf numFmtId="0" fontId="25" fillId="0" borderId="0" xfId="2" applyNumberFormat="1" applyFont="1" applyFill="1" applyBorder="1" applyAlignment="1" applyProtection="1">
      <alignment horizontal="center" wrapText="1"/>
    </xf>
    <xf numFmtId="0" fontId="25" fillId="0" borderId="0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25" fillId="0" borderId="0" xfId="0" applyNumberFormat="1" applyFont="1" applyFill="1" applyBorder="1" applyAlignment="1" applyProtection="1">
      <alignment horizontal="center" vertical="top"/>
    </xf>
    <xf numFmtId="0" fontId="30" fillId="0" borderId="0" xfId="0" applyNumberFormat="1" applyFont="1" applyFill="1" applyBorder="1" applyAlignment="1" applyProtection="1">
      <alignment horizontal="center" vertical="top"/>
    </xf>
    <xf numFmtId="0" fontId="29" fillId="0" borderId="0" xfId="0" applyNumberFormat="1" applyFont="1" applyFill="1" applyBorder="1" applyAlignment="1" applyProtection="1">
      <alignment horizontal="center" vertical="center" wrapText="1"/>
    </xf>
    <xf numFmtId="0" fontId="29" fillId="0" borderId="0" xfId="0" applyNumberFormat="1" applyFont="1" applyFill="1" applyBorder="1" applyAlignment="1" applyProtection="1">
      <alignment horizontal="center" vertical="top"/>
    </xf>
    <xf numFmtId="0" fontId="25" fillId="0" borderId="0" xfId="2" applyNumberFormat="1" applyFont="1" applyFill="1" applyBorder="1" applyAlignment="1" applyProtection="1">
      <alignment horizontal="right" vertical="top" wrapText="1"/>
    </xf>
    <xf numFmtId="0" fontId="25" fillId="0" borderId="0" xfId="0" applyNumberFormat="1" applyFont="1" applyFill="1" applyBorder="1" applyAlignment="1" applyProtection="1">
      <alignment horizontal="left" vertical="top" wrapText="1"/>
    </xf>
    <xf numFmtId="0" fontId="3" fillId="0" borderId="43" xfId="0" applyNumberFormat="1" applyFont="1" applyFill="1" applyBorder="1" applyAlignment="1" applyProtection="1">
      <alignment horizontal="center" vertical="center" textRotation="90"/>
    </xf>
    <xf numFmtId="0" fontId="3" fillId="0" borderId="4" xfId="0" applyNumberFormat="1" applyFont="1" applyFill="1" applyBorder="1" applyAlignment="1" applyProtection="1">
      <alignment horizontal="center" vertical="center" textRotation="90"/>
    </xf>
    <xf numFmtId="0" fontId="3" fillId="0" borderId="5" xfId="0" applyNumberFormat="1" applyFont="1" applyFill="1" applyBorder="1" applyAlignment="1" applyProtection="1">
      <alignment horizontal="center" vertical="center" textRotation="90"/>
    </xf>
    <xf numFmtId="0" fontId="17" fillId="0" borderId="0" xfId="0" applyNumberFormat="1" applyFont="1" applyFill="1" applyBorder="1" applyAlignment="1" applyProtection="1">
      <alignment horizontal="center" vertical="top"/>
    </xf>
    <xf numFmtId="0" fontId="29" fillId="0" borderId="6" xfId="0" applyNumberFormat="1" applyFont="1" applyFill="1" applyBorder="1" applyAlignment="1" applyProtection="1">
      <alignment horizontal="center" vertical="center" textRotation="90"/>
    </xf>
    <xf numFmtId="0" fontId="29" fillId="0" borderId="7" xfId="0" applyNumberFormat="1" applyFont="1" applyFill="1" applyBorder="1" applyAlignment="1" applyProtection="1">
      <alignment horizontal="center" vertical="center" textRotation="90"/>
    </xf>
    <xf numFmtId="0" fontId="29" fillId="0" borderId="19" xfId="0" applyNumberFormat="1" applyFont="1" applyFill="1" applyBorder="1" applyAlignment="1" applyProtection="1">
      <alignment horizontal="center" vertical="center" textRotation="90"/>
    </xf>
    <xf numFmtId="0" fontId="17" fillId="0" borderId="6" xfId="0" applyNumberFormat="1" applyFont="1" applyFill="1" applyBorder="1" applyAlignment="1" applyProtection="1">
      <alignment horizontal="center" vertical="center" wrapText="1"/>
    </xf>
    <xf numFmtId="0" fontId="17" fillId="0" borderId="7" xfId="0" applyNumberFormat="1" applyFont="1" applyFill="1" applyBorder="1" applyAlignment="1" applyProtection="1">
      <alignment horizontal="center" vertical="center" wrapText="1"/>
    </xf>
    <xf numFmtId="0" fontId="17" fillId="0" borderId="19" xfId="0" applyNumberFormat="1" applyFont="1" applyFill="1" applyBorder="1" applyAlignment="1" applyProtection="1">
      <alignment horizontal="center" vertical="center" wrapText="1"/>
    </xf>
    <xf numFmtId="0" fontId="5" fillId="0" borderId="21" xfId="0" applyNumberFormat="1" applyFont="1" applyFill="1" applyBorder="1" applyAlignment="1" applyProtection="1">
      <alignment horizontal="center" vertical="center" wrapText="1"/>
    </xf>
    <xf numFmtId="0" fontId="5" fillId="0" borderId="37" xfId="0" applyNumberFormat="1" applyFont="1" applyFill="1" applyBorder="1" applyAlignment="1" applyProtection="1">
      <alignment horizontal="center" vertical="center" wrapText="1"/>
    </xf>
    <xf numFmtId="0" fontId="18" fillId="0" borderId="37" xfId="0" applyNumberFormat="1" applyFont="1" applyFill="1" applyBorder="1" applyAlignment="1" applyProtection="1">
      <alignment horizontal="center" vertical="center" wrapText="1"/>
    </xf>
    <xf numFmtId="0" fontId="18" fillId="0" borderId="16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18" fillId="0" borderId="1" xfId="0" applyNumberFormat="1" applyFont="1" applyFill="1" applyBorder="1" applyAlignment="1" applyProtection="1">
      <alignment horizontal="center" vertical="top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27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26" xfId="0" applyNumberFormat="1" applyFont="1" applyFill="1" applyBorder="1" applyAlignment="1" applyProtection="1">
      <alignment horizontal="center" vertical="center"/>
    </xf>
    <xf numFmtId="0" fontId="29" fillId="0" borderId="6" xfId="0" applyNumberFormat="1" applyFont="1" applyFill="1" applyBorder="1" applyAlignment="1" applyProtection="1">
      <alignment horizontal="center" vertical="center" textRotation="90" wrapText="1"/>
    </xf>
    <xf numFmtId="0" fontId="30" fillId="0" borderId="7" xfId="0" applyNumberFormat="1" applyFont="1" applyFill="1" applyBorder="1" applyAlignment="1" applyProtection="1">
      <alignment horizontal="center" vertical="center" textRotation="90" wrapText="1"/>
    </xf>
    <xf numFmtId="0" fontId="30" fillId="0" borderId="19" xfId="0" applyNumberFormat="1" applyFont="1" applyFill="1" applyBorder="1" applyAlignment="1" applyProtection="1">
      <alignment horizontal="center" vertical="center" textRotation="90" wrapText="1"/>
    </xf>
    <xf numFmtId="0" fontId="29" fillId="0" borderId="1" xfId="0" applyNumberFormat="1" applyFont="1" applyFill="1" applyBorder="1" applyAlignment="1" applyProtection="1">
      <alignment horizontal="center" vertical="center" textRotation="90" wrapText="1"/>
    </xf>
    <xf numFmtId="0" fontId="30" fillId="0" borderId="1" xfId="0" applyNumberFormat="1" applyFont="1" applyFill="1" applyBorder="1" applyAlignment="1" applyProtection="1">
      <alignment horizontal="center" vertical="center" textRotation="90" wrapText="1"/>
    </xf>
    <xf numFmtId="0" fontId="40" fillId="0" borderId="19" xfId="0" applyNumberFormat="1" applyFont="1" applyFill="1" applyBorder="1" applyAlignment="1" applyProtection="1">
      <alignment horizontal="center" vertical="center" textRotation="90" wrapText="1"/>
    </xf>
    <xf numFmtId="0" fontId="5" fillId="0" borderId="6" xfId="0" applyNumberFormat="1" applyFont="1" applyFill="1" applyBorder="1" applyAlignment="1" applyProtection="1">
      <alignment horizontal="center" vertical="center" textRotation="90" wrapText="1"/>
    </xf>
    <xf numFmtId="0" fontId="19" fillId="0" borderId="19" xfId="0" applyNumberFormat="1" applyFont="1" applyFill="1" applyBorder="1" applyAlignment="1" applyProtection="1">
      <alignment horizontal="center" vertical="center" textRotation="90" wrapText="1"/>
    </xf>
    <xf numFmtId="0" fontId="5" fillId="0" borderId="1" xfId="0" applyNumberFormat="1" applyFont="1" applyFill="1" applyBorder="1" applyAlignment="1" applyProtection="1">
      <alignment horizontal="center" wrapText="1"/>
    </xf>
    <xf numFmtId="0" fontId="29" fillId="0" borderId="13" xfId="0" applyNumberFormat="1" applyFont="1" applyFill="1" applyBorder="1" applyAlignment="1" applyProtection="1">
      <alignment horizontal="center" vertical="center" wrapText="1"/>
    </xf>
    <xf numFmtId="0" fontId="29" fillId="0" borderId="27" xfId="0" applyNumberFormat="1" applyFont="1" applyFill="1" applyBorder="1" applyAlignment="1" applyProtection="1">
      <alignment horizontal="center" vertical="center" wrapText="1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0" fontId="29" fillId="0" borderId="8" xfId="0" applyNumberFormat="1" applyFont="1" applyFill="1" applyBorder="1" applyAlignment="1" applyProtection="1">
      <alignment horizontal="center" vertical="center" wrapText="1"/>
    </xf>
    <xf numFmtId="0" fontId="29" fillId="0" borderId="14" xfId="0" applyNumberFormat="1" applyFont="1" applyFill="1" applyBorder="1" applyAlignment="1" applyProtection="1">
      <alignment horizontal="center" vertical="center" wrapText="1"/>
    </xf>
    <xf numFmtId="0" fontId="29" fillId="0" borderId="11" xfId="0" applyNumberFormat="1" applyFont="1" applyFill="1" applyBorder="1" applyAlignment="1" applyProtection="1">
      <alignment horizontal="center" vertical="center" wrapText="1"/>
    </xf>
    <xf numFmtId="0" fontId="29" fillId="0" borderId="26" xfId="0" applyNumberFormat="1" applyFont="1" applyFill="1" applyBorder="1" applyAlignment="1" applyProtection="1">
      <alignment horizontal="center" vertical="center" wrapText="1"/>
    </xf>
    <xf numFmtId="0" fontId="5" fillId="0" borderId="24" xfId="0" applyNumberFormat="1" applyFont="1" applyFill="1" applyBorder="1" applyAlignment="1" applyProtection="1">
      <alignment horizontal="center" vertical="center" wrapText="1"/>
    </xf>
    <xf numFmtId="0" fontId="5" fillId="0" borderId="27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26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left" vertical="center" wrapText="1"/>
    </xf>
    <xf numFmtId="0" fontId="16" fillId="0" borderId="1" xfId="0" applyNumberFormat="1" applyFont="1" applyFill="1" applyBorder="1" applyAlignment="1" applyProtection="1">
      <alignment horizontal="left" vertical="top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left"/>
    </xf>
    <xf numFmtId="0" fontId="17" fillId="0" borderId="1" xfId="0" applyNumberFormat="1" applyFont="1" applyFill="1" applyBorder="1" applyAlignment="1" applyProtection="1">
      <alignment horizontal="center" vertical="center" textRotation="90"/>
    </xf>
    <xf numFmtId="0" fontId="38" fillId="0" borderId="1" xfId="0" applyNumberFormat="1" applyFont="1" applyFill="1" applyBorder="1" applyAlignment="1" applyProtection="1">
      <alignment horizontal="center" vertical="center" textRotation="90"/>
    </xf>
    <xf numFmtId="0" fontId="38" fillId="0" borderId="1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left"/>
    </xf>
    <xf numFmtId="0" fontId="16" fillId="0" borderId="1" xfId="0" applyNumberFormat="1" applyFont="1" applyFill="1" applyBorder="1" applyAlignment="1" applyProtection="1">
      <alignment horizontal="left" wrapText="1"/>
    </xf>
    <xf numFmtId="0" fontId="38" fillId="0" borderId="1" xfId="0" applyNumberFormat="1" applyFont="1" applyFill="1" applyBorder="1" applyAlignment="1" applyProtection="1">
      <alignment horizontal="left" wrapText="1"/>
    </xf>
    <xf numFmtId="0" fontId="38" fillId="0" borderId="1" xfId="0" applyNumberFormat="1" applyFont="1" applyFill="1" applyBorder="1" applyAlignment="1" applyProtection="1">
      <alignment horizontal="left"/>
    </xf>
    <xf numFmtId="0" fontId="16" fillId="2" borderId="1" xfId="0" applyNumberFormat="1" applyFont="1" applyFill="1" applyBorder="1" applyAlignment="1" applyProtection="1">
      <alignment horizontal="left"/>
    </xf>
    <xf numFmtId="0" fontId="38" fillId="2" borderId="1" xfId="0" applyNumberFormat="1" applyFont="1" applyFill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horizontal="justify" vertical="top" wrapText="1"/>
    </xf>
    <xf numFmtId="0" fontId="25" fillId="0" borderId="0" xfId="0" applyNumberFormat="1" applyFont="1" applyFill="1" applyBorder="1" applyAlignment="1" applyProtection="1">
      <alignment vertical="top" wrapText="1"/>
    </xf>
    <xf numFmtId="0" fontId="16" fillId="0" borderId="0" xfId="1" applyFont="1" applyBorder="1" applyAlignment="1">
      <alignment horizontal="left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25" fillId="0" borderId="21" xfId="0" applyNumberFormat="1" applyFont="1" applyFill="1" applyBorder="1" applyAlignment="1" applyProtection="1">
      <alignment horizontal="left" vertical="center" wrapText="1"/>
    </xf>
    <xf numFmtId="0" fontId="25" fillId="0" borderId="37" xfId="0" applyNumberFormat="1" applyFont="1" applyFill="1" applyBorder="1" applyAlignment="1" applyProtection="1">
      <alignment horizontal="left" vertical="center" wrapText="1"/>
    </xf>
    <xf numFmtId="0" fontId="25" fillId="0" borderId="38" xfId="0" applyNumberFormat="1" applyFont="1" applyFill="1" applyBorder="1" applyAlignment="1" applyProtection="1">
      <alignment horizontal="left" vertical="center" wrapText="1"/>
    </xf>
    <xf numFmtId="0" fontId="17" fillId="0" borderId="21" xfId="0" applyNumberFormat="1" applyFont="1" applyFill="1" applyBorder="1" applyAlignment="1" applyProtection="1">
      <alignment horizontal="center" vertical="center" wrapText="1"/>
    </xf>
    <xf numFmtId="0" fontId="17" fillId="0" borderId="37" xfId="0" applyNumberFormat="1" applyFont="1" applyFill="1" applyBorder="1" applyAlignment="1" applyProtection="1">
      <alignment horizontal="center" vertical="center" wrapText="1"/>
    </xf>
    <xf numFmtId="0" fontId="17" fillId="0" borderId="38" xfId="0" applyNumberFormat="1" applyFont="1" applyFill="1" applyBorder="1" applyAlignment="1" applyProtection="1">
      <alignment horizontal="center" vertical="center" wrapText="1"/>
    </xf>
    <xf numFmtId="0" fontId="25" fillId="0" borderId="22" xfId="0" applyNumberFormat="1" applyFont="1" applyFill="1" applyBorder="1" applyAlignment="1" applyProtection="1">
      <alignment horizontal="left" vertical="center" wrapText="1"/>
    </xf>
    <xf numFmtId="0" fontId="25" fillId="0" borderId="41" xfId="0" applyNumberFormat="1" applyFont="1" applyFill="1" applyBorder="1" applyAlignment="1" applyProtection="1">
      <alignment horizontal="left" vertical="center" wrapText="1"/>
    </xf>
    <xf numFmtId="0" fontId="25" fillId="0" borderId="42" xfId="0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>
      <alignment horizontal="center" vertical="top" wrapText="1"/>
    </xf>
    <xf numFmtId="0" fontId="15" fillId="2" borderId="0" xfId="0" applyNumberFormat="1" applyFont="1" applyFill="1" applyBorder="1" applyAlignment="1" applyProtection="1">
      <alignment horizontal="justify" vertical="top" wrapText="1"/>
    </xf>
    <xf numFmtId="0" fontId="32" fillId="0" borderId="21" xfId="0" applyNumberFormat="1" applyFont="1" applyFill="1" applyBorder="1" applyAlignment="1" applyProtection="1">
      <alignment horizontal="left" vertical="center" wrapText="1"/>
    </xf>
    <xf numFmtId="0" fontId="32" fillId="0" borderId="37" xfId="0" applyNumberFormat="1" applyFont="1" applyFill="1" applyBorder="1" applyAlignment="1" applyProtection="1">
      <alignment horizontal="left" vertical="center" wrapText="1"/>
    </xf>
    <xf numFmtId="0" fontId="32" fillId="0" borderId="38" xfId="0" applyNumberFormat="1" applyFont="1" applyFill="1" applyBorder="1" applyAlignment="1" applyProtection="1">
      <alignment horizontal="left" vertical="center" wrapText="1"/>
    </xf>
    <xf numFmtId="0" fontId="30" fillId="0" borderId="0" xfId="0" applyNumberFormat="1" applyFont="1" applyFill="1" applyBorder="1" applyAlignment="1" applyProtection="1">
      <alignment vertical="top" wrapText="1"/>
    </xf>
    <xf numFmtId="0" fontId="13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0" fontId="25" fillId="0" borderId="21" xfId="0" applyNumberFormat="1" applyFont="1" applyFill="1" applyBorder="1" applyAlignment="1" applyProtection="1">
      <alignment vertical="top" wrapText="1"/>
    </xf>
    <xf numFmtId="0" fontId="25" fillId="0" borderId="37" xfId="0" applyNumberFormat="1" applyFont="1" applyFill="1" applyBorder="1" applyAlignment="1" applyProtection="1">
      <alignment vertical="top" wrapText="1"/>
    </xf>
    <xf numFmtId="0" fontId="25" fillId="0" borderId="16" xfId="0" applyNumberFormat="1" applyFont="1" applyFill="1" applyBorder="1" applyAlignment="1" applyProtection="1">
      <alignment vertical="top" wrapText="1"/>
    </xf>
    <xf numFmtId="0" fontId="17" fillId="0" borderId="20" xfId="0" applyNumberFormat="1" applyFont="1" applyFill="1" applyBorder="1" applyAlignment="1" applyProtection="1">
      <alignment horizontal="center" vertical="center" wrapText="1"/>
    </xf>
    <xf numFmtId="0" fontId="17" fillId="0" borderId="39" xfId="0" applyNumberFormat="1" applyFont="1" applyFill="1" applyBorder="1" applyAlignment="1" applyProtection="1">
      <alignment horizontal="center" vertical="center" wrapText="1"/>
    </xf>
    <xf numFmtId="0" fontId="17" fillId="0" borderId="40" xfId="0" applyNumberFormat="1" applyFont="1" applyFill="1" applyBorder="1" applyAlignment="1" applyProtection="1">
      <alignment horizontal="center" vertical="center" wrapText="1"/>
    </xf>
    <xf numFmtId="0" fontId="13" fillId="0" borderId="34" xfId="0" applyNumberFormat="1" applyFont="1" applyFill="1" applyBorder="1" applyAlignment="1" applyProtection="1">
      <alignment horizontal="center" vertical="center" wrapText="1"/>
    </xf>
    <xf numFmtId="0" fontId="39" fillId="0" borderId="21" xfId="0" applyNumberFormat="1" applyFont="1" applyFill="1" applyBorder="1" applyAlignment="1" applyProtection="1">
      <alignment horizontal="center" vertical="center" wrapText="1"/>
    </xf>
    <xf numFmtId="0" fontId="39" fillId="0" borderId="37" xfId="0" applyNumberFormat="1" applyFont="1" applyFill="1" applyBorder="1" applyAlignment="1" applyProtection="1">
      <alignment horizontal="center" vertical="center" wrapText="1"/>
    </xf>
    <xf numFmtId="0" fontId="39" fillId="0" borderId="38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2"/>
    <cellStyle name="Обычный_Уч.1" xfId="1"/>
  </cellStyles>
  <dxfs count="3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Литейная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8"/>
  <sheetViews>
    <sheetView topLeftCell="F1" zoomScale="130" zoomScaleNormal="130" workbookViewId="0">
      <selection activeCell="P25" sqref="P25"/>
    </sheetView>
  </sheetViews>
  <sheetFormatPr defaultRowHeight="12.75" x14ac:dyDescent="0.2"/>
  <cols>
    <col min="1" max="1" width="2" style="2" customWidth="1"/>
    <col min="2" max="2" width="0.85546875" style="2" customWidth="1"/>
    <col min="3" max="6" width="2" style="2" customWidth="1"/>
    <col min="7" max="7" width="1.7109375" style="2" customWidth="1"/>
    <col min="8" max="10" width="2" style="2" customWidth="1"/>
    <col min="11" max="11" width="2.5703125" style="2" customWidth="1"/>
    <col min="12" max="27" width="2" style="2" customWidth="1"/>
    <col min="28" max="28" width="2.140625" style="2" customWidth="1"/>
    <col min="29" max="34" width="2" style="2" customWidth="1"/>
    <col min="35" max="35" width="2.5703125" style="2" customWidth="1"/>
    <col min="36" max="36" width="2.28515625" style="2" customWidth="1"/>
    <col min="37" max="37" width="1.7109375" style="2" customWidth="1"/>
    <col min="38" max="38" width="2.42578125" style="2" customWidth="1"/>
    <col min="39" max="39" width="2.7109375" style="2" customWidth="1"/>
    <col min="40" max="40" width="2.28515625" style="2" customWidth="1"/>
    <col min="41" max="41" width="2.140625" style="2" customWidth="1"/>
    <col min="42" max="42" width="2" style="2" customWidth="1"/>
    <col min="43" max="44" width="2.28515625" style="2" customWidth="1"/>
    <col min="45" max="45" width="2.42578125" style="2" customWidth="1"/>
    <col min="46" max="46" width="2.140625" style="2" customWidth="1"/>
    <col min="47" max="47" width="2.42578125" style="2" customWidth="1"/>
    <col min="48" max="48" width="2.140625" style="2" customWidth="1"/>
    <col min="49" max="49" width="2.42578125" style="2" customWidth="1"/>
    <col min="50" max="50" width="2" style="2" customWidth="1"/>
    <col min="51" max="51" width="1.5703125" style="2" customWidth="1"/>
    <col min="52" max="52" width="2.28515625" style="2" customWidth="1"/>
    <col min="53" max="53" width="2.5703125" style="2" customWidth="1"/>
    <col min="54" max="54" width="2.28515625" style="2" customWidth="1"/>
    <col min="55" max="55" width="2.5703125" style="2" customWidth="1"/>
    <col min="56" max="56" width="4" style="2" customWidth="1"/>
    <col min="57" max="57" width="2.5703125" style="2" customWidth="1"/>
    <col min="58" max="58" width="4" style="2" customWidth="1"/>
    <col min="59" max="59" width="2.85546875" style="2" customWidth="1"/>
    <col min="60" max="60" width="3" style="2" customWidth="1"/>
    <col min="61" max="61" width="2" style="2" customWidth="1"/>
    <col min="62" max="62" width="2.42578125" style="2" customWidth="1"/>
    <col min="63" max="63" width="3.42578125" style="2" customWidth="1"/>
    <col min="64" max="67" width="2" style="2" customWidth="1"/>
    <col min="68" max="16384" width="9.140625" style="2"/>
  </cols>
  <sheetData>
    <row r="1" spans="1:66" ht="19.5" customHeight="1" x14ac:dyDescent="0.2">
      <c r="B1" s="3"/>
      <c r="C1" s="29"/>
      <c r="D1" s="29"/>
      <c r="E1" s="29"/>
      <c r="F1" s="29"/>
      <c r="G1" s="29"/>
      <c r="H1" s="29"/>
      <c r="I1" s="29"/>
      <c r="N1" s="5"/>
      <c r="O1" s="5"/>
      <c r="P1" s="5"/>
      <c r="Q1" s="5"/>
      <c r="R1" s="5"/>
      <c r="S1" s="5"/>
      <c r="T1" s="5"/>
      <c r="U1" s="5"/>
      <c r="V1" s="310" t="s">
        <v>172</v>
      </c>
      <c r="W1" s="311"/>
      <c r="X1" s="311"/>
      <c r="Y1" s="311"/>
      <c r="Z1" s="311"/>
      <c r="AA1" s="311"/>
      <c r="AB1" s="311"/>
      <c r="AC1" s="311"/>
      <c r="AD1" s="311"/>
      <c r="AE1" s="311"/>
      <c r="AF1" s="311"/>
      <c r="AG1" s="311"/>
      <c r="AH1" s="311"/>
      <c r="AI1" s="311"/>
      <c r="AJ1" s="311"/>
      <c r="AK1" s="311"/>
      <c r="AL1" s="311"/>
      <c r="AM1" s="311"/>
      <c r="AN1" s="311"/>
      <c r="AO1" s="311"/>
      <c r="AP1" s="311"/>
      <c r="AQ1" s="311"/>
      <c r="AR1" s="311"/>
      <c r="AS1" s="311"/>
      <c r="AT1" s="311"/>
      <c r="AU1" s="311"/>
      <c r="AV1" s="311"/>
      <c r="AW1" s="311"/>
      <c r="AX1" s="311"/>
      <c r="AY1" s="311"/>
      <c r="AZ1" s="311"/>
      <c r="BA1" s="1"/>
      <c r="BB1" s="5"/>
      <c r="BC1" s="312"/>
      <c r="BD1" s="312"/>
      <c r="BE1" s="312"/>
      <c r="BF1" s="312"/>
      <c r="BG1" s="312"/>
      <c r="BH1" s="312"/>
      <c r="BI1" s="312"/>
      <c r="BJ1" s="37"/>
      <c r="BK1" s="37"/>
    </row>
    <row r="2" spans="1:66" s="29" customFormat="1" ht="14.25" customHeight="1" x14ac:dyDescent="0.2">
      <c r="B2" s="3"/>
      <c r="C2" s="2"/>
      <c r="D2" s="2"/>
      <c r="E2" s="2"/>
      <c r="F2" s="2"/>
      <c r="G2" s="2"/>
      <c r="H2" s="2"/>
      <c r="N2" s="316" t="s">
        <v>261</v>
      </c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6"/>
      <c r="AA2" s="316"/>
      <c r="AB2" s="316"/>
      <c r="AC2" s="316"/>
      <c r="AD2" s="316"/>
      <c r="AE2" s="316"/>
      <c r="AF2" s="316"/>
      <c r="AG2" s="316"/>
      <c r="AH2" s="316"/>
      <c r="AI2" s="316"/>
      <c r="AJ2" s="316"/>
      <c r="AK2" s="316"/>
      <c r="AL2" s="316"/>
      <c r="AM2" s="316"/>
      <c r="AN2" s="316"/>
      <c r="AO2" s="316"/>
      <c r="AP2" s="316"/>
      <c r="AQ2" s="316"/>
      <c r="AR2" s="316"/>
      <c r="AS2" s="316"/>
      <c r="AT2" s="316"/>
      <c r="AU2" s="316"/>
      <c r="AV2" s="316"/>
      <c r="AW2" s="316"/>
      <c r="AX2" s="316"/>
      <c r="AY2" s="316"/>
      <c r="AZ2" s="316"/>
      <c r="BA2" s="316"/>
      <c r="BB2" s="316"/>
      <c r="BC2" s="316"/>
      <c r="BD2" s="315" t="s">
        <v>280</v>
      </c>
      <c r="BE2" s="315"/>
      <c r="BF2" s="315"/>
      <c r="BG2" s="315"/>
      <c r="BH2" s="315"/>
      <c r="BI2" s="315"/>
      <c r="BJ2" s="315"/>
      <c r="BK2" s="315"/>
    </row>
    <row r="3" spans="1:66" s="29" customFormat="1" ht="16.5" customHeight="1" x14ac:dyDescent="0.2">
      <c r="B3" s="3"/>
      <c r="N3" s="30"/>
      <c r="O3" s="30"/>
      <c r="P3" s="30"/>
      <c r="Q3" s="30"/>
      <c r="R3" s="30"/>
      <c r="S3" s="30"/>
      <c r="T3" s="30"/>
      <c r="U3" s="30"/>
      <c r="V3" s="319" t="s">
        <v>250</v>
      </c>
      <c r="W3" s="316"/>
      <c r="X3" s="316"/>
      <c r="Y3" s="316"/>
      <c r="Z3" s="316"/>
      <c r="AA3" s="316"/>
      <c r="AB3" s="316"/>
      <c r="AC3" s="316"/>
      <c r="AD3" s="316"/>
      <c r="AE3" s="316"/>
      <c r="AF3" s="316"/>
      <c r="AG3" s="316"/>
      <c r="AH3" s="316"/>
      <c r="AI3" s="316"/>
      <c r="AJ3" s="316"/>
      <c r="AK3" s="316"/>
      <c r="AL3" s="316"/>
      <c r="AM3" s="316"/>
      <c r="AN3" s="316"/>
      <c r="AO3" s="316"/>
      <c r="AP3" s="316"/>
      <c r="AQ3" s="316"/>
      <c r="AR3" s="316"/>
      <c r="AS3" s="316"/>
      <c r="AT3" s="316"/>
      <c r="AU3" s="316"/>
      <c r="AV3" s="316"/>
      <c r="AW3" s="316"/>
      <c r="AX3" s="316"/>
      <c r="AY3" s="316"/>
      <c r="AZ3" s="316"/>
      <c r="BA3" s="30"/>
      <c r="BB3" s="195"/>
      <c r="BC3" s="196"/>
      <c r="BD3" s="314" t="s">
        <v>297</v>
      </c>
      <c r="BE3" s="314"/>
      <c r="BF3" s="314"/>
      <c r="BG3" s="314"/>
      <c r="BH3" s="314"/>
      <c r="BI3" s="314"/>
      <c r="BJ3" s="314"/>
      <c r="BK3" s="314"/>
      <c r="BL3" s="187"/>
      <c r="BM3" s="187"/>
      <c r="BN3" s="195"/>
    </row>
    <row r="4" spans="1:66" ht="12.75" customHeight="1" x14ac:dyDescent="0.25">
      <c r="B4" s="3"/>
      <c r="C4" s="29"/>
      <c r="D4" s="29"/>
      <c r="E4" s="29"/>
      <c r="F4" s="29"/>
      <c r="G4" s="29"/>
      <c r="H4" s="29"/>
      <c r="I4" s="29"/>
      <c r="N4" s="5"/>
      <c r="O4" s="5"/>
      <c r="P4" s="5"/>
      <c r="Q4" s="5"/>
      <c r="R4" s="5"/>
      <c r="S4" s="5"/>
      <c r="T4" s="5"/>
      <c r="U4" s="5"/>
      <c r="V4" s="316" t="s">
        <v>43</v>
      </c>
      <c r="W4" s="316"/>
      <c r="X4" s="316"/>
      <c r="Y4" s="316"/>
      <c r="Z4" s="316"/>
      <c r="AA4" s="316"/>
      <c r="AB4" s="316"/>
      <c r="AC4" s="317"/>
      <c r="AD4" s="317"/>
      <c r="AE4" s="317"/>
      <c r="AF4" s="317"/>
      <c r="AG4" s="317"/>
      <c r="AH4" s="317"/>
      <c r="AI4" s="317"/>
      <c r="AJ4" s="317"/>
      <c r="AK4" s="317"/>
      <c r="AL4" s="317"/>
      <c r="AM4" s="317"/>
      <c r="AN4" s="317"/>
      <c r="AO4" s="317"/>
      <c r="AP4" s="317"/>
      <c r="AQ4" s="317"/>
      <c r="AR4" s="317"/>
      <c r="AS4" s="317"/>
      <c r="AT4" s="317"/>
      <c r="AU4" s="317"/>
      <c r="AV4" s="317"/>
      <c r="AW4" s="317"/>
      <c r="AX4" s="317"/>
      <c r="AY4" s="317"/>
      <c r="AZ4" s="317"/>
      <c r="BB4" s="313" t="s">
        <v>278</v>
      </c>
      <c r="BC4" s="313"/>
      <c r="BD4" s="313"/>
      <c r="BE4" s="313"/>
      <c r="BF4" s="313"/>
      <c r="BG4" s="313"/>
      <c r="BH4" s="313"/>
      <c r="BI4" s="313"/>
      <c r="BJ4" s="313"/>
      <c r="BK4" s="313"/>
      <c r="BL4" s="313"/>
      <c r="BM4" s="313"/>
      <c r="BN4" s="313"/>
    </row>
    <row r="5" spans="1:66" ht="16.5" customHeight="1" x14ac:dyDescent="0.2">
      <c r="B5" s="3"/>
      <c r="C5" s="29"/>
      <c r="D5" s="29"/>
      <c r="E5" s="29"/>
      <c r="F5" s="29"/>
      <c r="G5" s="29"/>
      <c r="H5" s="29"/>
      <c r="I5" s="29"/>
      <c r="J5" s="29"/>
      <c r="N5" s="5"/>
      <c r="O5" s="5"/>
      <c r="P5" s="318" t="s">
        <v>249</v>
      </c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18"/>
      <c r="AD5" s="318"/>
      <c r="AE5" s="318"/>
      <c r="AF5" s="318"/>
      <c r="AG5" s="318"/>
      <c r="AH5" s="318"/>
      <c r="AI5" s="318"/>
      <c r="AJ5" s="318"/>
      <c r="AK5" s="318"/>
      <c r="AL5" s="318"/>
      <c r="AM5" s="318"/>
      <c r="AN5" s="318"/>
      <c r="AO5" s="318"/>
      <c r="AP5" s="318"/>
      <c r="AQ5" s="318"/>
      <c r="AR5" s="318"/>
      <c r="AS5" s="318"/>
      <c r="AT5" s="318"/>
      <c r="AU5" s="318"/>
      <c r="AV5" s="318"/>
      <c r="AW5" s="318"/>
      <c r="AX5" s="318"/>
      <c r="AY5" s="318"/>
      <c r="AZ5" s="318"/>
      <c r="BA5" s="318"/>
      <c r="BB5" s="197"/>
      <c r="BC5" s="320" t="s">
        <v>290</v>
      </c>
      <c r="BD5" s="320"/>
      <c r="BE5" s="320"/>
      <c r="BF5" s="320"/>
      <c r="BG5" s="320"/>
      <c r="BH5" s="320"/>
      <c r="BI5" s="320"/>
      <c r="BJ5" s="320"/>
      <c r="BK5" s="320"/>
      <c r="BL5" s="197"/>
      <c r="BM5" s="197"/>
      <c r="BN5" s="197"/>
    </row>
    <row r="6" spans="1:66" s="29" customFormat="1" ht="14.25" customHeight="1" x14ac:dyDescent="0.2">
      <c r="B6" s="3"/>
      <c r="N6" s="5"/>
      <c r="O6" s="5"/>
      <c r="P6" s="38"/>
      <c r="Q6" s="38"/>
      <c r="R6" s="38"/>
      <c r="S6" s="38"/>
      <c r="T6" s="38"/>
      <c r="U6" s="38"/>
      <c r="V6" s="251" t="s">
        <v>44</v>
      </c>
      <c r="W6" s="251"/>
      <c r="X6" s="251"/>
      <c r="Y6" s="251"/>
      <c r="Z6" s="251"/>
      <c r="AA6" s="251"/>
      <c r="AB6" s="251"/>
      <c r="AC6" s="251"/>
      <c r="AD6" s="251"/>
      <c r="AE6" s="251"/>
      <c r="AF6" s="251"/>
      <c r="AG6" s="251"/>
      <c r="AH6" s="251"/>
      <c r="AI6" s="251"/>
      <c r="AJ6" s="251"/>
      <c r="AK6" s="251"/>
      <c r="AL6" s="251"/>
      <c r="AM6" s="251"/>
      <c r="AN6" s="251"/>
      <c r="AO6" s="251"/>
      <c r="AP6" s="251"/>
      <c r="AQ6" s="251"/>
      <c r="AR6" s="251"/>
      <c r="AS6" s="251"/>
      <c r="AT6" s="251"/>
      <c r="AU6" s="251"/>
      <c r="AV6" s="251"/>
      <c r="AW6" s="251"/>
      <c r="AX6" s="251"/>
      <c r="AY6" s="251"/>
      <c r="AZ6" s="251"/>
      <c r="BA6" s="41"/>
      <c r="BB6" s="195"/>
      <c r="BC6" s="192"/>
      <c r="BD6" s="321" t="s">
        <v>296</v>
      </c>
      <c r="BE6" s="321"/>
      <c r="BF6" s="321"/>
      <c r="BG6" s="321"/>
      <c r="BH6" s="321"/>
      <c r="BI6" s="321"/>
      <c r="BJ6" s="321"/>
      <c r="BK6" s="321"/>
      <c r="BL6" s="196"/>
      <c r="BM6" s="196"/>
      <c r="BN6" s="196"/>
    </row>
    <row r="7" spans="1:66" ht="6" customHeight="1" x14ac:dyDescent="0.2">
      <c r="B7" s="3"/>
      <c r="M7" s="29"/>
      <c r="N7" s="29"/>
      <c r="O7" s="29"/>
      <c r="P7" s="29"/>
      <c r="Q7" s="6"/>
      <c r="R7" s="6"/>
      <c r="S7" s="6"/>
      <c r="T7" s="6"/>
      <c r="U7" s="6"/>
      <c r="V7" s="252"/>
      <c r="W7" s="252"/>
      <c r="X7" s="252"/>
      <c r="Y7" s="252"/>
      <c r="Z7" s="252"/>
      <c r="AA7" s="252"/>
      <c r="AB7" s="252"/>
      <c r="AC7" s="253"/>
      <c r="AD7" s="253"/>
      <c r="AE7" s="253"/>
      <c r="AF7" s="253"/>
      <c r="AG7" s="253"/>
      <c r="AH7" s="253"/>
      <c r="AI7" s="253"/>
      <c r="AJ7" s="253"/>
      <c r="AK7" s="253"/>
      <c r="AL7" s="253"/>
      <c r="AM7" s="253"/>
      <c r="AN7" s="253"/>
      <c r="AO7" s="253"/>
      <c r="AP7" s="253"/>
      <c r="AQ7" s="253"/>
      <c r="AR7" s="253"/>
      <c r="AS7" s="253"/>
      <c r="AT7" s="253"/>
      <c r="AU7" s="253"/>
      <c r="AV7" s="253"/>
      <c r="AW7" s="253"/>
      <c r="AX7" s="253"/>
      <c r="AY7" s="253"/>
      <c r="AZ7" s="253"/>
      <c r="BA7" s="6"/>
      <c r="BD7" s="37"/>
      <c r="BE7" s="37"/>
      <c r="BF7" s="37"/>
      <c r="BG7" s="37"/>
      <c r="BH7" s="37"/>
      <c r="BI7" s="37"/>
      <c r="BJ7" s="37"/>
      <c r="BK7" s="37"/>
    </row>
    <row r="8" spans="1:66" ht="12.75" customHeight="1" x14ac:dyDescent="0.2">
      <c r="B8" s="3"/>
      <c r="C8" s="29"/>
      <c r="D8" s="29"/>
      <c r="E8" s="29"/>
      <c r="F8" s="29"/>
      <c r="G8" s="29"/>
      <c r="H8" s="29"/>
      <c r="I8" s="29"/>
      <c r="J8" s="29"/>
      <c r="V8" s="257" t="s">
        <v>216</v>
      </c>
      <c r="W8" s="257"/>
      <c r="X8" s="257"/>
      <c r="Y8" s="257"/>
      <c r="Z8" s="257"/>
      <c r="AA8" s="257"/>
      <c r="AB8" s="257"/>
      <c r="AC8" s="257"/>
      <c r="AD8" s="257"/>
      <c r="AE8" s="257"/>
      <c r="AF8" s="257"/>
      <c r="AG8" s="257"/>
      <c r="AH8" s="257"/>
      <c r="AI8" s="258"/>
      <c r="AJ8" s="258"/>
      <c r="AK8" s="258"/>
      <c r="AL8" s="258"/>
      <c r="AM8" s="258"/>
      <c r="AN8" s="258"/>
      <c r="AO8" s="258"/>
      <c r="AP8" s="258"/>
      <c r="AQ8" s="258"/>
      <c r="AR8" s="258"/>
      <c r="AS8" s="258"/>
      <c r="AT8" s="258"/>
      <c r="AU8" s="258"/>
      <c r="AV8" s="258"/>
      <c r="AW8" s="258"/>
      <c r="AX8" s="258"/>
      <c r="AY8" s="258"/>
      <c r="AZ8" s="258"/>
      <c r="BD8" s="37"/>
      <c r="BE8" s="37"/>
      <c r="BF8" s="37"/>
      <c r="BG8" s="37"/>
      <c r="BH8" s="37"/>
      <c r="BI8" s="37"/>
      <c r="BJ8" s="37"/>
      <c r="BK8" s="37"/>
    </row>
    <row r="9" spans="1:66" ht="12.75" customHeight="1" x14ac:dyDescent="0.2">
      <c r="B9" s="3"/>
      <c r="V9" s="252" t="s">
        <v>45</v>
      </c>
      <c r="W9" s="259"/>
      <c r="X9" s="259"/>
      <c r="Y9" s="259"/>
      <c r="Z9" s="259"/>
      <c r="AA9" s="259"/>
      <c r="AB9" s="259"/>
      <c r="AC9" s="259"/>
      <c r="AD9" s="259"/>
      <c r="AE9" s="259"/>
      <c r="AF9" s="259"/>
      <c r="AG9" s="259"/>
      <c r="AH9" s="259"/>
      <c r="AI9" s="259"/>
      <c r="AJ9" s="259"/>
      <c r="AK9" s="259"/>
      <c r="AL9" s="259"/>
      <c r="AM9" s="259"/>
      <c r="AN9" s="259"/>
      <c r="AO9" s="259"/>
      <c r="AP9" s="259"/>
      <c r="AQ9" s="259"/>
      <c r="AR9" s="259"/>
      <c r="AS9" s="259"/>
      <c r="AT9" s="259"/>
      <c r="AU9" s="259"/>
      <c r="AV9" s="259"/>
      <c r="AW9" s="259"/>
      <c r="AX9" s="259"/>
      <c r="AY9" s="259"/>
      <c r="AZ9" s="259"/>
    </row>
    <row r="10" spans="1:66" ht="12.75" customHeight="1" x14ac:dyDescent="0.2">
      <c r="B10" s="3"/>
      <c r="V10" s="252" t="s">
        <v>211</v>
      </c>
      <c r="W10" s="259"/>
      <c r="X10" s="259"/>
      <c r="Y10" s="259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  <c r="AJ10" s="259"/>
      <c r="AK10" s="259"/>
      <c r="AL10" s="259"/>
      <c r="AM10" s="259"/>
      <c r="AN10" s="259"/>
      <c r="AO10" s="259"/>
      <c r="AP10" s="259"/>
      <c r="AQ10" s="259"/>
      <c r="AR10" s="259"/>
      <c r="AS10" s="259"/>
      <c r="AT10" s="259"/>
      <c r="AU10" s="259"/>
      <c r="AV10" s="259"/>
      <c r="AW10" s="259"/>
      <c r="AX10" s="259"/>
      <c r="AY10" s="259"/>
      <c r="AZ10" s="259"/>
    </row>
    <row r="11" spans="1:66" ht="18" customHeight="1" x14ac:dyDescent="0.2">
      <c r="B11" s="3"/>
      <c r="V11" s="252" t="s">
        <v>80</v>
      </c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253"/>
      <c r="AH11" s="253"/>
      <c r="AI11" s="253"/>
      <c r="AJ11" s="253"/>
      <c r="AK11" s="253"/>
      <c r="AL11" s="253"/>
      <c r="AM11" s="253"/>
      <c r="AN11" s="253"/>
      <c r="AO11" s="253"/>
      <c r="AP11" s="253"/>
      <c r="AQ11" s="253"/>
      <c r="AR11" s="253"/>
      <c r="AS11" s="253"/>
      <c r="AT11" s="253"/>
      <c r="AU11" s="253"/>
      <c r="AV11" s="253"/>
      <c r="AW11" s="253"/>
      <c r="AX11" s="253"/>
      <c r="AY11" s="253"/>
      <c r="AZ11" s="253"/>
      <c r="BA11" s="1"/>
    </row>
    <row r="12" spans="1:66" ht="25.5" customHeight="1" thickBot="1" x14ac:dyDescent="0.25">
      <c r="A12" s="254" t="s">
        <v>149</v>
      </c>
      <c r="B12" s="254"/>
      <c r="C12" s="254"/>
      <c r="D12" s="254"/>
      <c r="E12" s="254"/>
      <c r="F12" s="254"/>
      <c r="G12" s="254"/>
      <c r="H12" s="254"/>
      <c r="I12" s="254"/>
      <c r="J12" s="254"/>
      <c r="K12" s="254"/>
      <c r="L12" s="254"/>
      <c r="M12" s="254"/>
      <c r="N12" s="254"/>
      <c r="O12" s="254"/>
      <c r="P12" s="254"/>
      <c r="Q12" s="254"/>
      <c r="R12" s="254"/>
      <c r="S12" s="254"/>
      <c r="T12" s="254"/>
      <c r="U12" s="254"/>
      <c r="V12" s="254"/>
      <c r="W12" s="254"/>
      <c r="X12" s="254"/>
      <c r="Y12" s="254"/>
      <c r="Z12" s="254"/>
      <c r="AA12" s="254"/>
      <c r="AB12" s="254"/>
      <c r="AC12" s="254"/>
      <c r="AD12" s="254"/>
      <c r="AE12" s="254"/>
      <c r="AF12" s="254"/>
      <c r="AG12" s="254"/>
      <c r="AH12" s="254"/>
      <c r="AI12" s="254"/>
      <c r="AJ12" s="254"/>
      <c r="AK12" s="254"/>
      <c r="AL12" s="254"/>
      <c r="AM12" s="254"/>
      <c r="AN12" s="254"/>
      <c r="AO12" s="254"/>
      <c r="AP12" s="254"/>
      <c r="AQ12" s="254"/>
      <c r="AR12" s="254"/>
      <c r="AS12" s="254"/>
      <c r="AT12" s="254"/>
      <c r="AU12" s="254"/>
      <c r="AV12" s="254"/>
      <c r="AW12" s="254"/>
      <c r="AX12" s="254"/>
      <c r="AY12" s="254"/>
      <c r="AZ12" s="254"/>
      <c r="BA12" s="254"/>
      <c r="BB12" s="254"/>
      <c r="BC12" s="255" t="s">
        <v>51</v>
      </c>
      <c r="BD12" s="255"/>
      <c r="BE12" s="255"/>
      <c r="BF12" s="255"/>
      <c r="BG12" s="255"/>
      <c r="BH12" s="255"/>
      <c r="BI12" s="255"/>
      <c r="BJ12" s="255"/>
      <c r="BK12" s="256"/>
    </row>
    <row r="13" spans="1:66" ht="12.75" customHeight="1" x14ac:dyDescent="0.2">
      <c r="A13" s="302" t="s">
        <v>13</v>
      </c>
      <c r="B13" s="303"/>
      <c r="C13" s="265" t="s">
        <v>0</v>
      </c>
      <c r="D13" s="265"/>
      <c r="E13" s="265"/>
      <c r="F13" s="268"/>
      <c r="G13" s="262" t="s">
        <v>298</v>
      </c>
      <c r="H13" s="264" t="s">
        <v>1</v>
      </c>
      <c r="I13" s="265"/>
      <c r="J13" s="268"/>
      <c r="K13" s="262" t="s">
        <v>299</v>
      </c>
      <c r="L13" s="264" t="s">
        <v>11</v>
      </c>
      <c r="M13" s="265"/>
      <c r="N13" s="265"/>
      <c r="O13" s="268"/>
      <c r="P13" s="264" t="s">
        <v>2</v>
      </c>
      <c r="Q13" s="265"/>
      <c r="R13" s="265"/>
      <c r="S13" s="268"/>
      <c r="T13" s="262" t="s">
        <v>300</v>
      </c>
      <c r="U13" s="264" t="s">
        <v>3</v>
      </c>
      <c r="V13" s="265"/>
      <c r="W13" s="268"/>
      <c r="X13" s="262" t="s">
        <v>301</v>
      </c>
      <c r="Y13" s="264" t="s">
        <v>4</v>
      </c>
      <c r="Z13" s="265"/>
      <c r="AA13" s="268"/>
      <c r="AB13" s="262" t="s">
        <v>302</v>
      </c>
      <c r="AC13" s="264" t="s">
        <v>5</v>
      </c>
      <c r="AD13" s="265"/>
      <c r="AE13" s="265"/>
      <c r="AF13" s="268"/>
      <c r="AG13" s="262" t="s">
        <v>303</v>
      </c>
      <c r="AH13" s="264" t="s">
        <v>6</v>
      </c>
      <c r="AI13" s="265"/>
      <c r="AJ13" s="268"/>
      <c r="AK13" s="262" t="s">
        <v>304</v>
      </c>
      <c r="AL13" s="264" t="s">
        <v>7</v>
      </c>
      <c r="AM13" s="265"/>
      <c r="AN13" s="265"/>
      <c r="AO13" s="268"/>
      <c r="AP13" s="264" t="s">
        <v>8</v>
      </c>
      <c r="AQ13" s="265"/>
      <c r="AR13" s="265"/>
      <c r="AS13" s="268"/>
      <c r="AT13" s="262" t="s">
        <v>305</v>
      </c>
      <c r="AU13" s="264" t="s">
        <v>9</v>
      </c>
      <c r="AV13" s="265"/>
      <c r="AW13" s="268"/>
      <c r="AX13" s="262" t="s">
        <v>306</v>
      </c>
      <c r="AY13" s="264" t="s">
        <v>12</v>
      </c>
      <c r="AZ13" s="265"/>
      <c r="BA13" s="265"/>
      <c r="BB13" s="265"/>
      <c r="BC13" s="248" t="s">
        <v>13</v>
      </c>
      <c r="BD13" s="296" t="s">
        <v>141</v>
      </c>
      <c r="BE13" s="290" t="s">
        <v>38</v>
      </c>
      <c r="BF13" s="278" t="s">
        <v>39</v>
      </c>
      <c r="BG13" s="279"/>
      <c r="BH13" s="282" t="s">
        <v>42</v>
      </c>
      <c r="BI13" s="282" t="s">
        <v>203</v>
      </c>
      <c r="BJ13" s="287" t="s">
        <v>16</v>
      </c>
      <c r="BK13" s="322" t="s">
        <v>24</v>
      </c>
    </row>
    <row r="14" spans="1:66" ht="33.75" customHeight="1" x14ac:dyDescent="0.2">
      <c r="A14" s="304"/>
      <c r="B14" s="305"/>
      <c r="C14" s="267"/>
      <c r="D14" s="267"/>
      <c r="E14" s="267"/>
      <c r="F14" s="269"/>
      <c r="G14" s="309"/>
      <c r="H14" s="266"/>
      <c r="I14" s="267"/>
      <c r="J14" s="269"/>
      <c r="K14" s="263"/>
      <c r="L14" s="266"/>
      <c r="M14" s="267"/>
      <c r="N14" s="267"/>
      <c r="O14" s="269"/>
      <c r="P14" s="266"/>
      <c r="Q14" s="267"/>
      <c r="R14" s="267"/>
      <c r="S14" s="269"/>
      <c r="T14" s="263"/>
      <c r="U14" s="266"/>
      <c r="V14" s="267"/>
      <c r="W14" s="269"/>
      <c r="X14" s="263"/>
      <c r="Y14" s="266"/>
      <c r="Z14" s="267"/>
      <c r="AA14" s="269"/>
      <c r="AB14" s="263"/>
      <c r="AC14" s="266"/>
      <c r="AD14" s="267"/>
      <c r="AE14" s="267"/>
      <c r="AF14" s="269"/>
      <c r="AG14" s="263"/>
      <c r="AH14" s="266"/>
      <c r="AI14" s="267"/>
      <c r="AJ14" s="269"/>
      <c r="AK14" s="263"/>
      <c r="AL14" s="266"/>
      <c r="AM14" s="267"/>
      <c r="AN14" s="267"/>
      <c r="AO14" s="269"/>
      <c r="AP14" s="266"/>
      <c r="AQ14" s="267"/>
      <c r="AR14" s="267"/>
      <c r="AS14" s="269"/>
      <c r="AT14" s="263"/>
      <c r="AU14" s="266"/>
      <c r="AV14" s="267"/>
      <c r="AW14" s="269"/>
      <c r="AX14" s="263"/>
      <c r="AY14" s="266"/>
      <c r="AZ14" s="267"/>
      <c r="BA14" s="267"/>
      <c r="BB14" s="267"/>
      <c r="BC14" s="249"/>
      <c r="BD14" s="297"/>
      <c r="BE14" s="291"/>
      <c r="BF14" s="280"/>
      <c r="BG14" s="281"/>
      <c r="BH14" s="283"/>
      <c r="BI14" s="283"/>
      <c r="BJ14" s="288"/>
      <c r="BK14" s="323"/>
    </row>
    <row r="15" spans="1:66" ht="12.75" customHeight="1" x14ac:dyDescent="0.2">
      <c r="A15" s="304"/>
      <c r="B15" s="305"/>
      <c r="C15" s="230"/>
      <c r="D15" s="198"/>
      <c r="E15" s="198"/>
      <c r="F15" s="199"/>
      <c r="G15" s="309"/>
      <c r="H15" s="198"/>
      <c r="I15" s="198"/>
      <c r="J15" s="199"/>
      <c r="K15" s="263"/>
      <c r="L15" s="198"/>
      <c r="M15" s="198"/>
      <c r="N15" s="198"/>
      <c r="O15" s="198"/>
      <c r="P15" s="198"/>
      <c r="Q15" s="198"/>
      <c r="R15" s="198"/>
      <c r="S15" s="199"/>
      <c r="T15" s="263"/>
      <c r="U15" s="198"/>
      <c r="V15" s="198"/>
      <c r="W15" s="199"/>
      <c r="X15" s="263"/>
      <c r="Y15" s="198"/>
      <c r="Z15" s="198"/>
      <c r="AA15" s="199"/>
      <c r="AB15" s="263"/>
      <c r="AC15" s="198"/>
      <c r="AD15" s="198"/>
      <c r="AE15" s="198"/>
      <c r="AF15" s="199"/>
      <c r="AG15" s="263"/>
      <c r="AH15" s="198"/>
      <c r="AI15" s="198"/>
      <c r="AJ15" s="199"/>
      <c r="AK15" s="263"/>
      <c r="AL15" s="198"/>
      <c r="AM15" s="198"/>
      <c r="AN15" s="198"/>
      <c r="AO15" s="198"/>
      <c r="AP15" s="198"/>
      <c r="AQ15" s="198"/>
      <c r="AR15" s="198"/>
      <c r="AS15" s="199"/>
      <c r="AT15" s="263"/>
      <c r="AU15" s="198"/>
      <c r="AV15" s="198"/>
      <c r="AW15" s="199"/>
      <c r="AX15" s="263"/>
      <c r="AY15" s="198"/>
      <c r="AZ15" s="198"/>
      <c r="BA15" s="198"/>
      <c r="BB15" s="199"/>
      <c r="BC15" s="249"/>
      <c r="BD15" s="298"/>
      <c r="BE15" s="291"/>
      <c r="BF15" s="293" t="s">
        <v>40</v>
      </c>
      <c r="BG15" s="285" t="s">
        <v>41</v>
      </c>
      <c r="BH15" s="283"/>
      <c r="BI15" s="283"/>
      <c r="BJ15" s="288"/>
      <c r="BK15" s="323"/>
    </row>
    <row r="16" spans="1:66" ht="12.75" customHeight="1" x14ac:dyDescent="0.2">
      <c r="A16" s="304"/>
      <c r="B16" s="305"/>
      <c r="C16" s="200"/>
      <c r="D16" s="236"/>
      <c r="E16" s="236"/>
      <c r="F16" s="200"/>
      <c r="G16" s="309"/>
      <c r="H16" s="236"/>
      <c r="I16" s="236"/>
      <c r="J16" s="200"/>
      <c r="K16" s="263"/>
      <c r="L16" s="236"/>
      <c r="M16" s="236"/>
      <c r="N16" s="236"/>
      <c r="O16" s="236"/>
      <c r="P16" s="236"/>
      <c r="Q16" s="236"/>
      <c r="R16" s="236"/>
      <c r="S16" s="200"/>
      <c r="T16" s="263"/>
      <c r="U16" s="236"/>
      <c r="V16" s="236"/>
      <c r="W16" s="200"/>
      <c r="X16" s="263"/>
      <c r="Y16" s="236"/>
      <c r="Z16" s="236"/>
      <c r="AA16" s="200"/>
      <c r="AB16" s="263"/>
      <c r="AC16" s="236"/>
      <c r="AD16" s="236"/>
      <c r="AE16" s="236"/>
      <c r="AF16" s="200"/>
      <c r="AG16" s="263"/>
      <c r="AH16" s="236"/>
      <c r="AI16" s="236"/>
      <c r="AJ16" s="200"/>
      <c r="AK16" s="263"/>
      <c r="AL16" s="236"/>
      <c r="AM16" s="236"/>
      <c r="AN16" s="236"/>
      <c r="AO16" s="236"/>
      <c r="AP16" s="236"/>
      <c r="AQ16" s="236"/>
      <c r="AR16" s="236"/>
      <c r="AS16" s="200"/>
      <c r="AT16" s="263"/>
      <c r="AU16" s="236"/>
      <c r="AV16" s="236"/>
      <c r="AW16" s="200"/>
      <c r="AX16" s="263"/>
      <c r="AY16" s="236"/>
      <c r="AZ16" s="236"/>
      <c r="BA16" s="236"/>
      <c r="BB16" s="199"/>
      <c r="BC16" s="249"/>
      <c r="BD16" s="298"/>
      <c r="BE16" s="291"/>
      <c r="BF16" s="294"/>
      <c r="BG16" s="285"/>
      <c r="BH16" s="283"/>
      <c r="BI16" s="283"/>
      <c r="BJ16" s="288"/>
      <c r="BK16" s="323"/>
    </row>
    <row r="17" spans="1:64" ht="12.75" customHeight="1" x14ac:dyDescent="0.2">
      <c r="A17" s="304"/>
      <c r="B17" s="305"/>
      <c r="C17" s="200">
        <v>7</v>
      </c>
      <c r="D17" s="236">
        <v>14</v>
      </c>
      <c r="E17" s="236">
        <v>21</v>
      </c>
      <c r="F17" s="236">
        <v>28</v>
      </c>
      <c r="G17" s="309"/>
      <c r="H17" s="236">
        <v>12</v>
      </c>
      <c r="I17" s="236">
        <v>19</v>
      </c>
      <c r="J17" s="236">
        <v>26</v>
      </c>
      <c r="K17" s="263"/>
      <c r="L17" s="236">
        <v>9</v>
      </c>
      <c r="M17" s="200">
        <v>16</v>
      </c>
      <c r="N17" s="236">
        <v>23</v>
      </c>
      <c r="O17" s="236">
        <v>30</v>
      </c>
      <c r="P17" s="236">
        <v>7</v>
      </c>
      <c r="Q17" s="236">
        <v>14</v>
      </c>
      <c r="R17" s="236">
        <v>21</v>
      </c>
      <c r="S17" s="236">
        <v>28</v>
      </c>
      <c r="T17" s="263"/>
      <c r="U17" s="236">
        <v>11</v>
      </c>
      <c r="V17" s="236">
        <v>18</v>
      </c>
      <c r="W17" s="236">
        <v>25</v>
      </c>
      <c r="X17" s="263"/>
      <c r="Y17" s="236">
        <v>8</v>
      </c>
      <c r="Z17" s="236">
        <v>15</v>
      </c>
      <c r="AA17" s="236">
        <v>22</v>
      </c>
      <c r="AB17" s="263"/>
      <c r="AC17" s="236">
        <v>8</v>
      </c>
      <c r="AD17" s="236">
        <v>15</v>
      </c>
      <c r="AE17" s="236">
        <v>22</v>
      </c>
      <c r="AF17" s="236">
        <v>29</v>
      </c>
      <c r="AG17" s="263"/>
      <c r="AH17" s="236">
        <v>12</v>
      </c>
      <c r="AI17" s="236">
        <v>19</v>
      </c>
      <c r="AJ17" s="236">
        <v>26</v>
      </c>
      <c r="AK17" s="263"/>
      <c r="AL17" s="236">
        <v>10</v>
      </c>
      <c r="AM17" s="236">
        <v>17</v>
      </c>
      <c r="AN17" s="236">
        <v>24</v>
      </c>
      <c r="AO17" s="236">
        <v>31</v>
      </c>
      <c r="AP17" s="236">
        <v>7</v>
      </c>
      <c r="AQ17" s="236">
        <v>14</v>
      </c>
      <c r="AR17" s="236">
        <v>21</v>
      </c>
      <c r="AS17" s="236">
        <v>28</v>
      </c>
      <c r="AT17" s="263"/>
      <c r="AU17" s="236">
        <v>12</v>
      </c>
      <c r="AV17" s="236">
        <v>19</v>
      </c>
      <c r="AW17" s="236">
        <v>26</v>
      </c>
      <c r="AX17" s="263"/>
      <c r="AY17" s="236">
        <v>9</v>
      </c>
      <c r="AZ17" s="236">
        <v>16</v>
      </c>
      <c r="BA17" s="236">
        <v>23</v>
      </c>
      <c r="BB17" s="201">
        <v>31</v>
      </c>
      <c r="BC17" s="249"/>
      <c r="BD17" s="298"/>
      <c r="BE17" s="291"/>
      <c r="BF17" s="294"/>
      <c r="BG17" s="285"/>
      <c r="BH17" s="283"/>
      <c r="BI17" s="283"/>
      <c r="BJ17" s="288"/>
      <c r="BK17" s="323"/>
    </row>
    <row r="18" spans="1:64" ht="12.75" customHeight="1" x14ac:dyDescent="0.2">
      <c r="A18" s="304"/>
      <c r="B18" s="305"/>
      <c r="C18" s="200" t="s">
        <v>279</v>
      </c>
      <c r="D18" s="236" t="s">
        <v>279</v>
      </c>
      <c r="E18" s="236" t="s">
        <v>279</v>
      </c>
      <c r="F18" s="236" t="s">
        <v>279</v>
      </c>
      <c r="G18" s="309"/>
      <c r="H18" s="236" t="s">
        <v>279</v>
      </c>
      <c r="I18" s="236" t="s">
        <v>279</v>
      </c>
      <c r="J18" s="236" t="s">
        <v>279</v>
      </c>
      <c r="K18" s="263"/>
      <c r="L18" s="236" t="s">
        <v>279</v>
      </c>
      <c r="M18" s="236" t="s">
        <v>279</v>
      </c>
      <c r="N18" s="236" t="s">
        <v>279</v>
      </c>
      <c r="O18" s="236" t="s">
        <v>279</v>
      </c>
      <c r="P18" s="236" t="s">
        <v>279</v>
      </c>
      <c r="Q18" s="236" t="s">
        <v>279</v>
      </c>
      <c r="R18" s="236" t="s">
        <v>279</v>
      </c>
      <c r="S18" s="236" t="s">
        <v>279</v>
      </c>
      <c r="T18" s="263"/>
      <c r="U18" s="236" t="s">
        <v>279</v>
      </c>
      <c r="V18" s="236" t="s">
        <v>279</v>
      </c>
      <c r="W18" s="236" t="s">
        <v>279</v>
      </c>
      <c r="X18" s="263"/>
      <c r="Y18" s="236" t="s">
        <v>279</v>
      </c>
      <c r="Z18" s="236" t="s">
        <v>279</v>
      </c>
      <c r="AA18" s="236" t="s">
        <v>279</v>
      </c>
      <c r="AB18" s="263"/>
      <c r="AC18" s="236" t="s">
        <v>279</v>
      </c>
      <c r="AD18" s="236" t="s">
        <v>279</v>
      </c>
      <c r="AE18" s="236" t="s">
        <v>279</v>
      </c>
      <c r="AF18" s="236" t="s">
        <v>279</v>
      </c>
      <c r="AG18" s="263"/>
      <c r="AH18" s="236" t="s">
        <v>279</v>
      </c>
      <c r="AI18" s="236" t="s">
        <v>279</v>
      </c>
      <c r="AJ18" s="236" t="s">
        <v>279</v>
      </c>
      <c r="AK18" s="263"/>
      <c r="AL18" s="236" t="s">
        <v>279</v>
      </c>
      <c r="AM18" s="236" t="s">
        <v>279</v>
      </c>
      <c r="AN18" s="236" t="s">
        <v>279</v>
      </c>
      <c r="AO18" s="236" t="s">
        <v>279</v>
      </c>
      <c r="AP18" s="236" t="s">
        <v>279</v>
      </c>
      <c r="AQ18" s="236" t="s">
        <v>279</v>
      </c>
      <c r="AR18" s="236" t="s">
        <v>279</v>
      </c>
      <c r="AS18" s="236" t="s">
        <v>279</v>
      </c>
      <c r="AT18" s="263"/>
      <c r="AU18" s="236" t="s">
        <v>279</v>
      </c>
      <c r="AV18" s="236" t="s">
        <v>279</v>
      </c>
      <c r="AW18" s="236" t="s">
        <v>279</v>
      </c>
      <c r="AX18" s="263"/>
      <c r="AY18" s="236" t="s">
        <v>279</v>
      </c>
      <c r="AZ18" s="236" t="s">
        <v>279</v>
      </c>
      <c r="BA18" s="236" t="s">
        <v>279</v>
      </c>
      <c r="BB18" s="201" t="s">
        <v>279</v>
      </c>
      <c r="BC18" s="249"/>
      <c r="BD18" s="298"/>
      <c r="BE18" s="291"/>
      <c r="BF18" s="294"/>
      <c r="BG18" s="285"/>
      <c r="BH18" s="283"/>
      <c r="BI18" s="283"/>
      <c r="BJ18" s="288"/>
      <c r="BK18" s="323"/>
    </row>
    <row r="19" spans="1:64" ht="12.75" customHeight="1" x14ac:dyDescent="0.2">
      <c r="A19" s="304"/>
      <c r="B19" s="305"/>
      <c r="C19" s="200">
        <v>1</v>
      </c>
      <c r="D19" s="236">
        <v>8</v>
      </c>
      <c r="E19" s="236">
        <v>15</v>
      </c>
      <c r="F19" s="236">
        <v>22</v>
      </c>
      <c r="G19" s="309"/>
      <c r="H19" s="236">
        <v>6</v>
      </c>
      <c r="I19" s="236">
        <v>13</v>
      </c>
      <c r="J19" s="236">
        <v>20</v>
      </c>
      <c r="K19" s="263"/>
      <c r="L19" s="236">
        <v>3</v>
      </c>
      <c r="M19" s="236">
        <v>10</v>
      </c>
      <c r="N19" s="236">
        <v>17</v>
      </c>
      <c r="O19" s="236">
        <v>24</v>
      </c>
      <c r="P19" s="236">
        <v>1</v>
      </c>
      <c r="Q19" s="236">
        <v>8</v>
      </c>
      <c r="R19" s="236">
        <v>15</v>
      </c>
      <c r="S19" s="236">
        <v>22</v>
      </c>
      <c r="T19" s="263"/>
      <c r="U19" s="236">
        <v>5</v>
      </c>
      <c r="V19" s="236">
        <v>12</v>
      </c>
      <c r="W19" s="236">
        <v>19</v>
      </c>
      <c r="X19" s="263"/>
      <c r="Y19" s="236">
        <v>2</v>
      </c>
      <c r="Z19" s="236">
        <v>9</v>
      </c>
      <c r="AA19" s="236">
        <v>16</v>
      </c>
      <c r="AB19" s="263"/>
      <c r="AC19" s="236">
        <v>2</v>
      </c>
      <c r="AD19" s="236">
        <v>9</v>
      </c>
      <c r="AE19" s="236">
        <v>16</v>
      </c>
      <c r="AF19" s="236">
        <v>23</v>
      </c>
      <c r="AG19" s="263"/>
      <c r="AH19" s="236">
        <v>6</v>
      </c>
      <c r="AI19" s="236">
        <v>13</v>
      </c>
      <c r="AJ19" s="236">
        <v>20</v>
      </c>
      <c r="AK19" s="263"/>
      <c r="AL19" s="236">
        <v>4</v>
      </c>
      <c r="AM19" s="236">
        <v>11</v>
      </c>
      <c r="AN19" s="236">
        <v>18</v>
      </c>
      <c r="AO19" s="236">
        <v>25</v>
      </c>
      <c r="AP19" s="236">
        <v>1</v>
      </c>
      <c r="AQ19" s="236">
        <v>8</v>
      </c>
      <c r="AR19" s="236">
        <v>15</v>
      </c>
      <c r="AS19" s="236">
        <v>22</v>
      </c>
      <c r="AT19" s="263"/>
      <c r="AU19" s="236">
        <v>6</v>
      </c>
      <c r="AV19" s="236">
        <v>13</v>
      </c>
      <c r="AW19" s="236">
        <v>20</v>
      </c>
      <c r="AX19" s="263"/>
      <c r="AY19" s="236">
        <v>3</v>
      </c>
      <c r="AZ19" s="236">
        <v>10</v>
      </c>
      <c r="BA19" s="236">
        <v>17</v>
      </c>
      <c r="BB19" s="201">
        <v>24</v>
      </c>
      <c r="BC19" s="249"/>
      <c r="BD19" s="298"/>
      <c r="BE19" s="291"/>
      <c r="BF19" s="294"/>
      <c r="BG19" s="285"/>
      <c r="BH19" s="283"/>
      <c r="BI19" s="283"/>
      <c r="BJ19" s="288"/>
      <c r="BK19" s="323"/>
    </row>
    <row r="20" spans="1:64" ht="12.75" customHeight="1" x14ac:dyDescent="0.2">
      <c r="A20" s="304"/>
      <c r="B20" s="305"/>
      <c r="C20" s="200"/>
      <c r="D20" s="236"/>
      <c r="E20" s="236"/>
      <c r="F20" s="236"/>
      <c r="G20" s="309"/>
      <c r="H20" s="236"/>
      <c r="I20" s="236"/>
      <c r="J20" s="236"/>
      <c r="K20" s="263"/>
      <c r="L20" s="236"/>
      <c r="M20" s="236"/>
      <c r="N20" s="236"/>
      <c r="O20" s="236"/>
      <c r="P20" s="236"/>
      <c r="Q20" s="236"/>
      <c r="R20" s="236"/>
      <c r="S20" s="236"/>
      <c r="T20" s="263"/>
      <c r="U20" s="236"/>
      <c r="V20" s="236"/>
      <c r="W20" s="236"/>
      <c r="X20" s="263"/>
      <c r="Y20" s="236"/>
      <c r="Z20" s="236"/>
      <c r="AA20" s="236"/>
      <c r="AB20" s="263"/>
      <c r="AC20" s="236"/>
      <c r="AD20" s="236"/>
      <c r="AE20" s="236"/>
      <c r="AF20" s="236"/>
      <c r="AG20" s="263"/>
      <c r="AH20" s="236"/>
      <c r="AI20" s="236"/>
      <c r="AJ20" s="236"/>
      <c r="AK20" s="263"/>
      <c r="AL20" s="236"/>
      <c r="AM20" s="236"/>
      <c r="AN20" s="236"/>
      <c r="AO20" s="236"/>
      <c r="AP20" s="236"/>
      <c r="AQ20" s="236"/>
      <c r="AR20" s="236"/>
      <c r="AS20" s="236"/>
      <c r="AT20" s="263"/>
      <c r="AU20" s="236"/>
      <c r="AV20" s="236"/>
      <c r="AW20" s="236"/>
      <c r="AX20" s="263"/>
      <c r="AY20" s="236"/>
      <c r="AZ20" s="236"/>
      <c r="BA20" s="236"/>
      <c r="BB20" s="201"/>
      <c r="BC20" s="249"/>
      <c r="BD20" s="298"/>
      <c r="BE20" s="291"/>
      <c r="BF20" s="294"/>
      <c r="BG20" s="285"/>
      <c r="BH20" s="283"/>
      <c r="BI20" s="283"/>
      <c r="BJ20" s="288"/>
      <c r="BK20" s="323"/>
    </row>
    <row r="21" spans="1:64" ht="12.75" customHeight="1" x14ac:dyDescent="0.2">
      <c r="A21" s="304"/>
      <c r="B21" s="305"/>
      <c r="C21" s="200"/>
      <c r="D21" s="236"/>
      <c r="E21" s="236"/>
      <c r="F21" s="236"/>
      <c r="G21" s="309"/>
      <c r="H21" s="236"/>
      <c r="I21" s="236"/>
      <c r="J21" s="236"/>
      <c r="K21" s="263"/>
      <c r="L21" s="236"/>
      <c r="M21" s="236"/>
      <c r="N21" s="236"/>
      <c r="O21" s="236"/>
      <c r="P21" s="236"/>
      <c r="Q21" s="236"/>
      <c r="R21" s="236"/>
      <c r="S21" s="236"/>
      <c r="T21" s="263"/>
      <c r="U21" s="236"/>
      <c r="V21" s="236"/>
      <c r="W21" s="236"/>
      <c r="X21" s="263"/>
      <c r="Y21" s="236"/>
      <c r="Z21" s="236"/>
      <c r="AA21" s="236"/>
      <c r="AB21" s="263"/>
      <c r="AC21" s="236"/>
      <c r="AD21" s="236"/>
      <c r="AE21" s="236"/>
      <c r="AF21" s="236"/>
      <c r="AG21" s="263"/>
      <c r="AH21" s="236"/>
      <c r="AI21" s="236"/>
      <c r="AJ21" s="236"/>
      <c r="AK21" s="263"/>
      <c r="AL21" s="236"/>
      <c r="AM21" s="236"/>
      <c r="AN21" s="236"/>
      <c r="AO21" s="236"/>
      <c r="AP21" s="236"/>
      <c r="AQ21" s="236"/>
      <c r="AR21" s="236"/>
      <c r="AS21" s="236"/>
      <c r="AT21" s="263"/>
      <c r="AU21" s="236"/>
      <c r="AV21" s="236"/>
      <c r="AW21" s="236"/>
      <c r="AX21" s="263"/>
      <c r="AY21" s="236"/>
      <c r="AZ21" s="236"/>
      <c r="BA21" s="236"/>
      <c r="BB21" s="201"/>
      <c r="BC21" s="249"/>
      <c r="BD21" s="298"/>
      <c r="BE21" s="291"/>
      <c r="BF21" s="294"/>
      <c r="BG21" s="285"/>
      <c r="BH21" s="283"/>
      <c r="BI21" s="283"/>
      <c r="BJ21" s="288"/>
      <c r="BK21" s="323"/>
    </row>
    <row r="22" spans="1:64" ht="22.5" customHeight="1" thickBot="1" x14ac:dyDescent="0.25">
      <c r="A22" s="306"/>
      <c r="B22" s="307"/>
      <c r="C22" s="200"/>
      <c r="D22" s="236"/>
      <c r="E22" s="236"/>
      <c r="F22" s="236"/>
      <c r="G22" s="309"/>
      <c r="H22" s="236"/>
      <c r="I22" s="236"/>
      <c r="J22" s="236"/>
      <c r="K22" s="263"/>
      <c r="L22" s="236"/>
      <c r="M22" s="236"/>
      <c r="N22" s="236"/>
      <c r="O22" s="236"/>
      <c r="P22" s="236"/>
      <c r="Q22" s="236"/>
      <c r="R22" s="236"/>
      <c r="S22" s="236"/>
      <c r="T22" s="263"/>
      <c r="U22" s="236"/>
      <c r="V22" s="236"/>
      <c r="W22" s="236"/>
      <c r="X22" s="263"/>
      <c r="Y22" s="236"/>
      <c r="Z22" s="236"/>
      <c r="AA22" s="236"/>
      <c r="AB22" s="263"/>
      <c r="AC22" s="236"/>
      <c r="AD22" s="236"/>
      <c r="AE22" s="236"/>
      <c r="AF22" s="236"/>
      <c r="AG22" s="263"/>
      <c r="AH22" s="236"/>
      <c r="AI22" s="236"/>
      <c r="AJ22" s="236"/>
      <c r="AK22" s="263"/>
      <c r="AL22" s="236"/>
      <c r="AM22" s="236"/>
      <c r="AN22" s="236"/>
      <c r="AO22" s="236"/>
      <c r="AP22" s="236"/>
      <c r="AQ22" s="236"/>
      <c r="AR22" s="236"/>
      <c r="AS22" s="236"/>
      <c r="AT22" s="263"/>
      <c r="AU22" s="236"/>
      <c r="AV22" s="236"/>
      <c r="AW22" s="236"/>
      <c r="AX22" s="263"/>
      <c r="AY22" s="236"/>
      <c r="AZ22" s="236"/>
      <c r="BA22" s="236"/>
      <c r="BB22" s="201"/>
      <c r="BC22" s="250"/>
      <c r="BD22" s="299"/>
      <c r="BE22" s="292"/>
      <c r="BF22" s="295"/>
      <c r="BG22" s="286"/>
      <c r="BH22" s="284"/>
      <c r="BI22" s="284"/>
      <c r="BJ22" s="289"/>
      <c r="BK22" s="324"/>
    </row>
    <row r="23" spans="1:64" ht="12.75" customHeight="1" thickBot="1" x14ac:dyDescent="0.25">
      <c r="A23" s="260">
        <v>1</v>
      </c>
      <c r="B23" s="261"/>
      <c r="C23" s="79"/>
      <c r="D23" s="79"/>
      <c r="E23" s="79"/>
      <c r="F23" s="79"/>
      <c r="G23" s="79"/>
      <c r="H23" s="80"/>
      <c r="I23" s="79"/>
      <c r="J23" s="79"/>
      <c r="K23" s="79">
        <v>17</v>
      </c>
      <c r="L23" s="79"/>
      <c r="M23" s="79"/>
      <c r="N23" s="79"/>
      <c r="O23" s="79"/>
      <c r="P23" s="79"/>
      <c r="Q23" s="79"/>
      <c r="R23" s="79"/>
      <c r="S23" s="81"/>
      <c r="T23" s="81" t="s">
        <v>125</v>
      </c>
      <c r="U23" s="81" t="s">
        <v>125</v>
      </c>
      <c r="V23" s="79"/>
      <c r="W23" s="79"/>
      <c r="X23" s="79"/>
      <c r="Y23" s="79"/>
      <c r="Z23" s="79"/>
      <c r="AA23" s="79"/>
      <c r="AB23" s="79">
        <v>22</v>
      </c>
      <c r="AC23" s="79"/>
      <c r="AD23" s="79"/>
      <c r="AE23" s="79"/>
      <c r="AF23" s="80"/>
      <c r="AG23" s="79"/>
      <c r="AH23" s="79"/>
      <c r="AI23" s="79"/>
      <c r="AJ23" s="81"/>
      <c r="AK23" s="81"/>
      <c r="AL23" s="81"/>
      <c r="AM23" s="81"/>
      <c r="AN23" s="82"/>
      <c r="AO23" s="82"/>
      <c r="AP23" s="82"/>
      <c r="AQ23" s="82"/>
      <c r="AR23" s="81" t="s">
        <v>124</v>
      </c>
      <c r="AS23" s="81" t="s">
        <v>124</v>
      </c>
      <c r="AT23" s="81" t="s">
        <v>125</v>
      </c>
      <c r="AU23" s="81" t="s">
        <v>125</v>
      </c>
      <c r="AV23" s="81" t="s">
        <v>125</v>
      </c>
      <c r="AW23" s="81" t="s">
        <v>125</v>
      </c>
      <c r="AX23" s="81" t="s">
        <v>125</v>
      </c>
      <c r="AY23" s="81" t="s">
        <v>125</v>
      </c>
      <c r="AZ23" s="81" t="s">
        <v>125</v>
      </c>
      <c r="BA23" s="81" t="s">
        <v>125</v>
      </c>
      <c r="BB23" s="81" t="s">
        <v>125</v>
      </c>
      <c r="BC23" s="83">
        <v>1</v>
      </c>
      <c r="BD23" s="84">
        <v>39</v>
      </c>
      <c r="BE23" s="84"/>
      <c r="BF23" s="84"/>
      <c r="BG23" s="84"/>
      <c r="BH23" s="84">
        <v>2</v>
      </c>
      <c r="BI23" s="84"/>
      <c r="BJ23" s="85">
        <v>11</v>
      </c>
      <c r="BK23" s="86">
        <v>52</v>
      </c>
      <c r="BL23" s="1"/>
    </row>
    <row r="24" spans="1:64" s="29" customFormat="1" ht="12.75" customHeight="1" thickBot="1" x14ac:dyDescent="0.25">
      <c r="A24" s="246">
        <v>2</v>
      </c>
      <c r="B24" s="308"/>
      <c r="C24" s="79"/>
      <c r="D24" s="79"/>
      <c r="E24" s="79"/>
      <c r="F24" s="79"/>
      <c r="G24" s="79"/>
      <c r="H24" s="80"/>
      <c r="I24" s="79"/>
      <c r="J24" s="79"/>
      <c r="K24" s="79">
        <v>17</v>
      </c>
      <c r="L24" s="79"/>
      <c r="M24" s="79"/>
      <c r="N24" s="79"/>
      <c r="O24" s="79"/>
      <c r="P24" s="79"/>
      <c r="Q24" s="79"/>
      <c r="R24" s="79"/>
      <c r="S24" s="81"/>
      <c r="T24" s="81" t="s">
        <v>125</v>
      </c>
      <c r="U24" s="81" t="s">
        <v>125</v>
      </c>
      <c r="V24" s="79"/>
      <c r="W24" s="79"/>
      <c r="X24" s="79"/>
      <c r="Y24" s="79"/>
      <c r="Z24" s="79"/>
      <c r="AA24" s="79"/>
      <c r="AB24" s="79">
        <v>20</v>
      </c>
      <c r="AC24" s="79"/>
      <c r="AD24" s="79"/>
      <c r="AE24" s="79"/>
      <c r="AF24" s="80"/>
      <c r="AG24" s="79"/>
      <c r="AH24" s="79"/>
      <c r="AI24" s="79"/>
      <c r="AJ24" s="81"/>
      <c r="AK24" s="81"/>
      <c r="AL24" s="81"/>
      <c r="AM24" s="81"/>
      <c r="AN24" s="82"/>
      <c r="AO24" s="82"/>
      <c r="AP24" s="81" t="s">
        <v>124</v>
      </c>
      <c r="AQ24" s="81">
        <v>0</v>
      </c>
      <c r="AR24" s="81">
        <v>8</v>
      </c>
      <c r="AS24" s="81">
        <v>8</v>
      </c>
      <c r="AT24" s="81" t="s">
        <v>125</v>
      </c>
      <c r="AU24" s="81" t="s">
        <v>125</v>
      </c>
      <c r="AV24" s="81" t="s">
        <v>125</v>
      </c>
      <c r="AW24" s="81" t="s">
        <v>125</v>
      </c>
      <c r="AX24" s="81" t="s">
        <v>125</v>
      </c>
      <c r="AY24" s="81" t="s">
        <v>125</v>
      </c>
      <c r="AZ24" s="81" t="s">
        <v>125</v>
      </c>
      <c r="BA24" s="81" t="s">
        <v>125</v>
      </c>
      <c r="BB24" s="81" t="s">
        <v>125</v>
      </c>
      <c r="BC24" s="83">
        <v>2</v>
      </c>
      <c r="BD24" s="84">
        <v>37</v>
      </c>
      <c r="BE24" s="84">
        <v>1</v>
      </c>
      <c r="BF24" s="84">
        <v>2</v>
      </c>
      <c r="BG24" s="84"/>
      <c r="BH24" s="84">
        <v>1</v>
      </c>
      <c r="BI24" s="84"/>
      <c r="BJ24" s="85">
        <v>11</v>
      </c>
      <c r="BK24" s="86">
        <v>52</v>
      </c>
      <c r="BL24" s="1"/>
    </row>
    <row r="25" spans="1:64" ht="12.75" customHeight="1" thickBot="1" x14ac:dyDescent="0.25">
      <c r="A25" s="300">
        <v>3</v>
      </c>
      <c r="B25" s="301"/>
      <c r="C25" s="68"/>
      <c r="D25" s="68"/>
      <c r="E25" s="68"/>
      <c r="F25" s="68"/>
      <c r="G25" s="68"/>
      <c r="H25" s="87"/>
      <c r="I25" s="68"/>
      <c r="J25" s="68"/>
      <c r="K25" s="68">
        <v>13</v>
      </c>
      <c r="L25" s="68"/>
      <c r="M25" s="88"/>
      <c r="N25" s="88"/>
      <c r="O25" s="89"/>
      <c r="P25" s="89" t="s">
        <v>124</v>
      </c>
      <c r="Q25" s="89">
        <v>0</v>
      </c>
      <c r="R25" s="89">
        <v>8</v>
      </c>
      <c r="S25" s="89">
        <v>8</v>
      </c>
      <c r="T25" s="89" t="s">
        <v>125</v>
      </c>
      <c r="U25" s="89" t="s">
        <v>125</v>
      </c>
      <c r="V25" s="68"/>
      <c r="W25" s="68"/>
      <c r="X25" s="68"/>
      <c r="Y25" s="68"/>
      <c r="Z25" s="68"/>
      <c r="AA25" s="68"/>
      <c r="AB25" s="68">
        <v>9</v>
      </c>
      <c r="AC25" s="68"/>
      <c r="AD25" s="88"/>
      <c r="AE25" s="89" t="s">
        <v>124</v>
      </c>
      <c r="AF25" s="89">
        <v>0</v>
      </c>
      <c r="AG25" s="89">
        <v>0</v>
      </c>
      <c r="AH25" s="89">
        <v>8</v>
      </c>
      <c r="AI25" s="89">
        <v>8</v>
      </c>
      <c r="AJ25" s="95" t="s">
        <v>19</v>
      </c>
      <c r="AK25" s="95" t="s">
        <v>19</v>
      </c>
      <c r="AL25" s="95" t="s">
        <v>19</v>
      </c>
      <c r="AM25" s="95" t="s">
        <v>19</v>
      </c>
      <c r="AN25" s="95" t="s">
        <v>126</v>
      </c>
      <c r="AO25" s="95" t="s">
        <v>126</v>
      </c>
      <c r="AP25" s="95" t="s">
        <v>126</v>
      </c>
      <c r="AQ25" s="95" t="s">
        <v>126</v>
      </c>
      <c r="AR25" s="89" t="s">
        <v>10</v>
      </c>
      <c r="AS25" s="89" t="s">
        <v>10</v>
      </c>
      <c r="AT25" s="90"/>
      <c r="AU25" s="89"/>
      <c r="AV25" s="89"/>
      <c r="AW25" s="89"/>
      <c r="AX25" s="89"/>
      <c r="AY25" s="89"/>
      <c r="AZ25" s="89"/>
      <c r="BA25" s="89"/>
      <c r="BB25" s="89"/>
      <c r="BC25" s="91">
        <v>3</v>
      </c>
      <c r="BD25" s="92">
        <v>22</v>
      </c>
      <c r="BE25" s="92">
        <v>3</v>
      </c>
      <c r="BF25" s="92">
        <v>4</v>
      </c>
      <c r="BG25" s="92">
        <v>4</v>
      </c>
      <c r="BH25" s="92">
        <v>2</v>
      </c>
      <c r="BI25" s="92">
        <v>6</v>
      </c>
      <c r="BJ25" s="93">
        <v>2</v>
      </c>
      <c r="BK25" s="94">
        <v>43</v>
      </c>
      <c r="BL25" s="1"/>
    </row>
    <row r="26" spans="1:64" ht="12.75" customHeight="1" thickBot="1" x14ac:dyDescent="0.2">
      <c r="B26" s="3"/>
      <c r="BB26" s="246" t="s">
        <v>14</v>
      </c>
      <c r="BC26" s="247"/>
      <c r="BD26" s="78">
        <f>SUM(BD23:BD25)</f>
        <v>98</v>
      </c>
      <c r="BE26" s="78">
        <f t="shared" ref="BE26:BK26" si="0">SUM(BE23:BE25)</f>
        <v>4</v>
      </c>
      <c r="BF26" s="78">
        <f t="shared" si="0"/>
        <v>6</v>
      </c>
      <c r="BG26" s="78">
        <f t="shared" si="0"/>
        <v>4</v>
      </c>
      <c r="BH26" s="78">
        <f t="shared" si="0"/>
        <v>5</v>
      </c>
      <c r="BI26" s="78">
        <f t="shared" si="0"/>
        <v>6</v>
      </c>
      <c r="BJ26" s="78">
        <f t="shared" si="0"/>
        <v>24</v>
      </c>
      <c r="BK26" s="78">
        <f t="shared" si="0"/>
        <v>147</v>
      </c>
    </row>
    <row r="27" spans="1:64" ht="12.75" customHeight="1" x14ac:dyDescent="0.2">
      <c r="A27" s="276" t="s">
        <v>15</v>
      </c>
      <c r="B27" s="276"/>
      <c r="C27" s="276"/>
      <c r="D27" s="276"/>
      <c r="E27" s="276"/>
      <c r="F27" s="276"/>
      <c r="G27" s="5"/>
      <c r="H27" s="276" t="s">
        <v>17</v>
      </c>
      <c r="I27" s="276"/>
      <c r="J27" s="276"/>
      <c r="K27" s="276"/>
      <c r="L27" s="276"/>
      <c r="M27" s="276"/>
      <c r="N27" s="276"/>
      <c r="O27" s="5"/>
      <c r="P27" s="276" t="s">
        <v>46</v>
      </c>
      <c r="Q27" s="276"/>
      <c r="R27" s="276"/>
      <c r="S27" s="276"/>
      <c r="T27" s="276"/>
      <c r="U27" s="276"/>
      <c r="V27" s="276"/>
      <c r="W27" s="10"/>
      <c r="X27" s="276" t="s">
        <v>47</v>
      </c>
      <c r="Y27" s="276"/>
      <c r="Z27" s="276"/>
      <c r="AA27" s="276"/>
      <c r="AB27" s="276"/>
      <c r="AC27" s="276"/>
      <c r="AD27" s="276"/>
      <c r="AE27" s="5"/>
      <c r="AF27" s="276" t="s">
        <v>48</v>
      </c>
      <c r="AG27" s="276"/>
      <c r="AH27" s="276"/>
      <c r="AI27" s="276"/>
      <c r="AJ27" s="276"/>
      <c r="AK27" s="276"/>
      <c r="AL27" s="276"/>
      <c r="AM27" s="5"/>
      <c r="AN27" s="276" t="s">
        <v>18</v>
      </c>
      <c r="AO27" s="276"/>
      <c r="AP27" s="276"/>
      <c r="AQ27" s="276"/>
      <c r="AR27" s="276"/>
      <c r="AS27" s="276"/>
      <c r="AT27" s="276"/>
      <c r="AU27" s="5"/>
      <c r="AV27" s="276" t="s">
        <v>49</v>
      </c>
      <c r="AW27" s="276"/>
      <c r="AX27" s="276"/>
      <c r="AY27" s="276"/>
      <c r="AZ27" s="276"/>
      <c r="BA27" s="276"/>
      <c r="BB27" s="276"/>
      <c r="BD27" s="276" t="s">
        <v>52</v>
      </c>
      <c r="BE27" s="276"/>
      <c r="BF27" s="276"/>
      <c r="BG27" s="276" t="s">
        <v>16</v>
      </c>
      <c r="BH27" s="276"/>
      <c r="BI27" s="276"/>
      <c r="BJ27" s="276"/>
      <c r="BK27" s="5"/>
    </row>
    <row r="28" spans="1:64" ht="12.75" customHeight="1" x14ac:dyDescent="0.2">
      <c r="A28" s="276"/>
      <c r="B28" s="276"/>
      <c r="C28" s="276"/>
      <c r="D28" s="276"/>
      <c r="E28" s="276"/>
      <c r="F28" s="276"/>
      <c r="G28" s="5"/>
      <c r="H28" s="276"/>
      <c r="I28" s="276"/>
      <c r="J28" s="276"/>
      <c r="K28" s="276"/>
      <c r="L28" s="276"/>
      <c r="M28" s="276"/>
      <c r="N28" s="276"/>
      <c r="O28" s="5"/>
      <c r="P28" s="276"/>
      <c r="Q28" s="276"/>
      <c r="R28" s="276"/>
      <c r="S28" s="276"/>
      <c r="T28" s="276"/>
      <c r="U28" s="276"/>
      <c r="V28" s="276"/>
      <c r="W28" s="10"/>
      <c r="X28" s="276"/>
      <c r="Y28" s="276"/>
      <c r="Z28" s="276"/>
      <c r="AA28" s="276"/>
      <c r="AB28" s="276"/>
      <c r="AC28" s="276"/>
      <c r="AD28" s="276"/>
      <c r="AE28" s="5"/>
      <c r="AF28" s="276"/>
      <c r="AG28" s="276"/>
      <c r="AH28" s="276"/>
      <c r="AI28" s="276"/>
      <c r="AJ28" s="276"/>
      <c r="AK28" s="276"/>
      <c r="AL28" s="276"/>
      <c r="AM28" s="5"/>
      <c r="AN28" s="276"/>
      <c r="AO28" s="276"/>
      <c r="AP28" s="276"/>
      <c r="AQ28" s="276"/>
      <c r="AR28" s="276"/>
      <c r="AS28" s="276"/>
      <c r="AT28" s="276"/>
      <c r="AU28" s="5"/>
      <c r="AV28" s="276"/>
      <c r="AW28" s="276"/>
      <c r="AX28" s="276"/>
      <c r="AY28" s="276"/>
      <c r="AZ28" s="276"/>
      <c r="BA28" s="276"/>
      <c r="BB28" s="276"/>
      <c r="BD28" s="276"/>
      <c r="BE28" s="276"/>
      <c r="BF28" s="276"/>
      <c r="BG28" s="276"/>
      <c r="BH28" s="276"/>
      <c r="BI28" s="276"/>
      <c r="BJ28" s="276"/>
      <c r="BK28" s="5"/>
    </row>
    <row r="29" spans="1:64" ht="12.75" customHeight="1" x14ac:dyDescent="0.2">
      <c r="A29" s="276"/>
      <c r="B29" s="276"/>
      <c r="C29" s="276"/>
      <c r="D29" s="276"/>
      <c r="E29" s="276"/>
      <c r="F29" s="276"/>
      <c r="G29" s="5"/>
      <c r="H29" s="276"/>
      <c r="I29" s="276"/>
      <c r="J29" s="276"/>
      <c r="K29" s="276"/>
      <c r="L29" s="276"/>
      <c r="M29" s="276"/>
      <c r="N29" s="276"/>
      <c r="O29" s="5"/>
      <c r="P29" s="276"/>
      <c r="Q29" s="276"/>
      <c r="R29" s="276"/>
      <c r="S29" s="276"/>
      <c r="T29" s="276"/>
      <c r="U29" s="276"/>
      <c r="V29" s="276"/>
      <c r="W29" s="10"/>
      <c r="X29" s="276"/>
      <c r="Y29" s="276"/>
      <c r="Z29" s="276"/>
      <c r="AA29" s="276"/>
      <c r="AB29" s="276"/>
      <c r="AC29" s="276"/>
      <c r="AD29" s="276"/>
      <c r="AE29" s="5"/>
      <c r="AF29" s="276"/>
      <c r="AG29" s="276"/>
      <c r="AH29" s="276"/>
      <c r="AI29" s="276"/>
      <c r="AJ29" s="276"/>
      <c r="AK29" s="276"/>
      <c r="AL29" s="276"/>
      <c r="AM29" s="5"/>
      <c r="AN29" s="276"/>
      <c r="AO29" s="276"/>
      <c r="AP29" s="276"/>
      <c r="AQ29" s="276"/>
      <c r="AR29" s="276"/>
      <c r="AS29" s="276"/>
      <c r="AT29" s="276"/>
      <c r="AU29" s="5"/>
      <c r="AV29" s="276"/>
      <c r="AW29" s="276"/>
      <c r="AX29" s="276"/>
      <c r="AY29" s="276"/>
      <c r="AZ29" s="276"/>
      <c r="BA29" s="276"/>
      <c r="BB29" s="276"/>
      <c r="BD29" s="276"/>
      <c r="BE29" s="276"/>
      <c r="BF29" s="276"/>
      <c r="BG29" s="276"/>
      <c r="BH29" s="276"/>
      <c r="BI29" s="276"/>
      <c r="BJ29" s="276"/>
      <c r="BK29" s="5"/>
    </row>
    <row r="30" spans="1:64" ht="9" customHeight="1" x14ac:dyDescent="0.2">
      <c r="A30" s="276"/>
      <c r="B30" s="276"/>
      <c r="C30" s="276"/>
      <c r="D30" s="276"/>
      <c r="E30" s="276"/>
      <c r="F30" s="276"/>
      <c r="G30" s="5"/>
      <c r="H30" s="276"/>
      <c r="I30" s="276"/>
      <c r="J30" s="276"/>
      <c r="K30" s="276"/>
      <c r="L30" s="276"/>
      <c r="M30" s="276"/>
      <c r="N30" s="276"/>
      <c r="O30" s="5"/>
      <c r="P30" s="276"/>
      <c r="Q30" s="276"/>
      <c r="R30" s="276"/>
      <c r="S30" s="276"/>
      <c r="T30" s="276"/>
      <c r="U30" s="276"/>
      <c r="V30" s="276"/>
      <c r="W30" s="10"/>
      <c r="X30" s="276"/>
      <c r="Y30" s="276"/>
      <c r="Z30" s="276"/>
      <c r="AA30" s="276"/>
      <c r="AB30" s="276"/>
      <c r="AC30" s="276"/>
      <c r="AD30" s="276"/>
      <c r="AE30" s="5"/>
      <c r="AF30" s="276"/>
      <c r="AG30" s="276"/>
      <c r="AH30" s="276"/>
      <c r="AI30" s="276"/>
      <c r="AJ30" s="276"/>
      <c r="AK30" s="276"/>
      <c r="AL30" s="276"/>
      <c r="AM30" s="5"/>
      <c r="AN30" s="276"/>
      <c r="AO30" s="276"/>
      <c r="AP30" s="276"/>
      <c r="AQ30" s="276"/>
      <c r="AR30" s="276"/>
      <c r="AS30" s="276"/>
      <c r="AT30" s="276"/>
      <c r="AU30" s="5"/>
      <c r="AV30" s="276"/>
      <c r="AW30" s="276"/>
      <c r="AX30" s="276"/>
      <c r="AY30" s="276"/>
      <c r="AZ30" s="276"/>
      <c r="BA30" s="276"/>
      <c r="BB30" s="276"/>
      <c r="BD30" s="276"/>
      <c r="BE30" s="276"/>
      <c r="BF30" s="276"/>
      <c r="BG30" s="276"/>
      <c r="BH30" s="276"/>
      <c r="BI30" s="276"/>
      <c r="BJ30" s="276"/>
      <c r="BK30" s="5"/>
    </row>
    <row r="31" spans="1:64" ht="0.75" hidden="1" customHeight="1" x14ac:dyDescent="0.2">
      <c r="A31" s="276"/>
      <c r="B31" s="276"/>
      <c r="C31" s="276"/>
      <c r="D31" s="276"/>
      <c r="E31" s="276"/>
      <c r="F31" s="276"/>
      <c r="G31" s="5"/>
      <c r="H31" s="276"/>
      <c r="I31" s="276"/>
      <c r="J31" s="276"/>
      <c r="K31" s="276"/>
      <c r="L31" s="276"/>
      <c r="M31" s="276"/>
      <c r="N31" s="276"/>
      <c r="O31" s="5"/>
      <c r="P31" s="276"/>
      <c r="Q31" s="276"/>
      <c r="R31" s="276"/>
      <c r="S31" s="276"/>
      <c r="T31" s="276"/>
      <c r="U31" s="276"/>
      <c r="V31" s="276"/>
      <c r="W31" s="10"/>
      <c r="X31" s="276"/>
      <c r="Y31" s="276"/>
      <c r="Z31" s="276"/>
      <c r="AA31" s="276"/>
      <c r="AB31" s="276"/>
      <c r="AC31" s="276"/>
      <c r="AD31" s="276"/>
      <c r="AE31" s="5"/>
      <c r="AF31" s="276"/>
      <c r="AG31" s="276"/>
      <c r="AH31" s="276"/>
      <c r="AI31" s="276"/>
      <c r="AJ31" s="276"/>
      <c r="AK31" s="276"/>
      <c r="AL31" s="276"/>
      <c r="AM31" s="5"/>
      <c r="AN31" s="276"/>
      <c r="AO31" s="276"/>
      <c r="AP31" s="276"/>
      <c r="AQ31" s="276"/>
      <c r="AR31" s="276"/>
      <c r="AS31" s="276"/>
      <c r="AT31" s="276"/>
      <c r="AU31" s="5"/>
      <c r="AV31" s="276"/>
      <c r="AW31" s="276"/>
      <c r="AX31" s="276"/>
      <c r="AY31" s="276"/>
      <c r="AZ31" s="276"/>
      <c r="BA31" s="276"/>
      <c r="BB31" s="276"/>
      <c r="BD31" s="276"/>
      <c r="BE31" s="276"/>
      <c r="BF31" s="276"/>
      <c r="BG31" s="276"/>
      <c r="BH31" s="276"/>
      <c r="BI31" s="276"/>
      <c r="BJ31" s="276"/>
      <c r="BK31" s="5"/>
    </row>
    <row r="32" spans="1:64" ht="12.75" customHeight="1" x14ac:dyDescent="0.2">
      <c r="B32" s="3"/>
      <c r="C32" s="7"/>
      <c r="D32" s="7"/>
      <c r="E32" s="7"/>
      <c r="F32" s="7"/>
      <c r="G32" s="7"/>
      <c r="H32" s="7"/>
      <c r="I32" s="5"/>
      <c r="J32" s="5"/>
      <c r="K32" s="5"/>
      <c r="L32" s="7"/>
      <c r="M32" s="7"/>
      <c r="N32" s="7"/>
      <c r="O32" s="7"/>
      <c r="P32" s="7"/>
      <c r="Q32" s="8"/>
      <c r="R32" s="9"/>
      <c r="S32" s="7"/>
      <c r="T32" s="7"/>
      <c r="U32" s="7"/>
      <c r="V32" s="7"/>
      <c r="W32" s="7"/>
      <c r="X32" s="7"/>
      <c r="Y32" s="7"/>
      <c r="Z32" s="7"/>
      <c r="AA32" s="4"/>
      <c r="AB32" s="4"/>
      <c r="AC32" s="7"/>
      <c r="AD32" s="7"/>
      <c r="AE32" s="7"/>
      <c r="AF32" s="7"/>
      <c r="AG32" s="7"/>
      <c r="AH32" s="7"/>
      <c r="AI32" s="5"/>
      <c r="AJ32" s="5"/>
      <c r="AK32" s="5"/>
      <c r="AL32" s="7"/>
      <c r="AM32" s="7"/>
      <c r="AN32" s="7"/>
      <c r="AO32" s="7"/>
      <c r="AP32" s="7"/>
      <c r="AQ32" s="4"/>
      <c r="AR32" s="4"/>
      <c r="AS32" s="7"/>
      <c r="AT32" s="7"/>
      <c r="AU32" s="7"/>
      <c r="AV32" s="7"/>
      <c r="AW32" s="7"/>
      <c r="AX32" s="7"/>
      <c r="AY32" s="4"/>
      <c r="AZ32" s="4"/>
      <c r="BA32" s="7"/>
      <c r="BB32" s="7"/>
      <c r="BC32" s="7"/>
      <c r="BD32" s="4"/>
      <c r="BE32" s="7"/>
      <c r="BF32" s="7"/>
      <c r="BG32" s="4"/>
      <c r="BH32" s="5"/>
      <c r="BI32" s="5"/>
      <c r="BJ32" s="5"/>
      <c r="BK32" s="5"/>
    </row>
    <row r="33" spans="10:63" ht="12.75" customHeight="1" x14ac:dyDescent="0.2">
      <c r="J33" s="270"/>
      <c r="K33" s="271"/>
      <c r="L33" s="272"/>
      <c r="O33" s="5"/>
      <c r="P33" s="5"/>
      <c r="R33" s="270" t="s">
        <v>21</v>
      </c>
      <c r="S33" s="271"/>
      <c r="T33" s="272"/>
      <c r="Z33" s="270">
        <v>8</v>
      </c>
      <c r="AA33" s="271"/>
      <c r="AB33" s="272"/>
      <c r="AH33" s="270" t="s">
        <v>19</v>
      </c>
      <c r="AI33" s="271"/>
      <c r="AJ33" s="272"/>
      <c r="AP33" s="270" t="s">
        <v>20</v>
      </c>
      <c r="AQ33" s="271"/>
      <c r="AR33" s="272"/>
      <c r="AX33" s="270" t="s">
        <v>10</v>
      </c>
      <c r="AY33" s="271"/>
      <c r="AZ33" s="272"/>
      <c r="BE33" s="277" t="s">
        <v>53</v>
      </c>
      <c r="BF33" s="272"/>
      <c r="BH33" s="277" t="s">
        <v>50</v>
      </c>
      <c r="BI33" s="272"/>
      <c r="BJ33" s="5"/>
      <c r="BK33" s="5"/>
    </row>
    <row r="34" spans="10:63" ht="12.75" customHeight="1" x14ac:dyDescent="0.2">
      <c r="J34" s="273"/>
      <c r="K34" s="274"/>
      <c r="L34" s="275"/>
      <c r="O34" s="5"/>
      <c r="P34" s="5"/>
      <c r="R34" s="273"/>
      <c r="S34" s="274"/>
      <c r="T34" s="275"/>
      <c r="Z34" s="273"/>
      <c r="AA34" s="274"/>
      <c r="AB34" s="275"/>
      <c r="AH34" s="273"/>
      <c r="AI34" s="274"/>
      <c r="AJ34" s="275"/>
      <c r="AP34" s="273"/>
      <c r="AQ34" s="274"/>
      <c r="AR34" s="275"/>
      <c r="AX34" s="273"/>
      <c r="AY34" s="274"/>
      <c r="AZ34" s="275"/>
      <c r="BE34" s="273"/>
      <c r="BF34" s="275"/>
      <c r="BH34" s="273"/>
      <c r="BI34" s="275"/>
      <c r="BJ34" s="5"/>
      <c r="BK34" s="5"/>
    </row>
    <row r="35" spans="10:63" ht="12.75" customHeight="1" x14ac:dyDescent="0.2">
      <c r="O35" s="5"/>
      <c r="P35" s="5"/>
      <c r="BF35" s="5"/>
      <c r="BH35" s="5"/>
      <c r="BI35" s="5"/>
      <c r="BJ35" s="5"/>
      <c r="BK35" s="5"/>
    </row>
    <row r="36" spans="10:63" x14ac:dyDescent="0.2">
      <c r="Q36" s="5"/>
      <c r="R36" s="5"/>
      <c r="S36" s="5"/>
      <c r="T36" s="5"/>
      <c r="U36" s="5"/>
      <c r="V36" s="5"/>
      <c r="W36" s="5"/>
    </row>
    <row r="37" spans="10:63" x14ac:dyDescent="0.2">
      <c r="Q37" s="5"/>
      <c r="R37" s="5"/>
      <c r="S37" s="5"/>
      <c r="T37" s="5"/>
      <c r="U37" s="5"/>
      <c r="V37" s="5"/>
      <c r="W37" s="5"/>
    </row>
    <row r="38" spans="10:63" x14ac:dyDescent="0.2">
      <c r="Q38" s="5"/>
      <c r="R38" s="5"/>
      <c r="S38" s="5"/>
      <c r="T38" s="5"/>
      <c r="U38" s="5"/>
      <c r="V38" s="5"/>
      <c r="W38" s="5"/>
    </row>
  </sheetData>
  <mergeCells count="72">
    <mergeCell ref="P5:BA5"/>
    <mergeCell ref="N2:BC2"/>
    <mergeCell ref="V3:AZ3"/>
    <mergeCell ref="BC5:BK5"/>
    <mergeCell ref="P13:S14"/>
    <mergeCell ref="X13:X22"/>
    <mergeCell ref="Y13:AA14"/>
    <mergeCell ref="AB13:AB22"/>
    <mergeCell ref="BD6:BK6"/>
    <mergeCell ref="BK13:BK22"/>
    <mergeCell ref="AU13:AW14"/>
    <mergeCell ref="V1:AZ1"/>
    <mergeCell ref="BC1:BI1"/>
    <mergeCell ref="BB4:BN4"/>
    <mergeCell ref="BD3:BK3"/>
    <mergeCell ref="BD2:BK2"/>
    <mergeCell ref="V4:AZ4"/>
    <mergeCell ref="A27:F31"/>
    <mergeCell ref="AN27:AT31"/>
    <mergeCell ref="A25:B25"/>
    <mergeCell ref="A13:B22"/>
    <mergeCell ref="A24:B24"/>
    <mergeCell ref="K13:K22"/>
    <mergeCell ref="C13:F14"/>
    <mergeCell ref="AP13:AS14"/>
    <mergeCell ref="AL13:AO14"/>
    <mergeCell ref="AT13:AT22"/>
    <mergeCell ref="G13:G22"/>
    <mergeCell ref="H13:J14"/>
    <mergeCell ref="L13:O14"/>
    <mergeCell ref="AG13:AG22"/>
    <mergeCell ref="AH13:AJ14"/>
    <mergeCell ref="AK13:AK22"/>
    <mergeCell ref="BE33:BF34"/>
    <mergeCell ref="BH33:BI34"/>
    <mergeCell ref="BF13:BG14"/>
    <mergeCell ref="BI13:BI22"/>
    <mergeCell ref="BH13:BH22"/>
    <mergeCell ref="BG27:BJ31"/>
    <mergeCell ref="BD27:BF31"/>
    <mergeCell ref="BG15:BG22"/>
    <mergeCell ref="BJ13:BJ22"/>
    <mergeCell ref="BE13:BE22"/>
    <mergeCell ref="BF15:BF22"/>
    <mergeCell ref="BD13:BD22"/>
    <mergeCell ref="AX33:AZ34"/>
    <mergeCell ref="AH33:AJ34"/>
    <mergeCell ref="AV27:BB31"/>
    <mergeCell ref="J33:L34"/>
    <mergeCell ref="R33:T34"/>
    <mergeCell ref="Z33:AB34"/>
    <mergeCell ref="X27:AD31"/>
    <mergeCell ref="AP33:AR34"/>
    <mergeCell ref="H27:N31"/>
    <mergeCell ref="AF27:AL31"/>
    <mergeCell ref="P27:V31"/>
    <mergeCell ref="BB26:BC26"/>
    <mergeCell ref="BC13:BC22"/>
    <mergeCell ref="V6:AZ6"/>
    <mergeCell ref="V11:AZ11"/>
    <mergeCell ref="A12:BB12"/>
    <mergeCell ref="BC12:BK12"/>
    <mergeCell ref="V7:AZ7"/>
    <mergeCell ref="V8:AZ8"/>
    <mergeCell ref="V10:AZ10"/>
    <mergeCell ref="V9:AZ9"/>
    <mergeCell ref="A23:B23"/>
    <mergeCell ref="AX13:AX22"/>
    <mergeCell ref="AY13:BB14"/>
    <mergeCell ref="T13:T22"/>
    <mergeCell ref="U13:W14"/>
    <mergeCell ref="AC13:AF14"/>
  </mergeCells>
  <phoneticPr fontId="4" type="noConversion"/>
  <pageMargins left="0.55118110236220474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4"/>
  <sheetViews>
    <sheetView tabSelected="1" topLeftCell="B61" zoomScale="85" zoomScaleNormal="85" zoomScaleSheetLayoutView="130" workbookViewId="0">
      <selection activeCell="D18" sqref="D18"/>
    </sheetView>
  </sheetViews>
  <sheetFormatPr defaultRowHeight="12.75" x14ac:dyDescent="0.2"/>
  <cols>
    <col min="1" max="1" width="12.42578125" style="16" customWidth="1"/>
    <col min="2" max="2" width="73.85546875" style="16" customWidth="1"/>
    <col min="3" max="3" width="6.85546875" style="15" customWidth="1"/>
    <col min="4" max="4" width="8.28515625" style="15" customWidth="1"/>
    <col min="5" max="5" width="6.5703125" style="15" customWidth="1"/>
    <col min="6" max="6" width="7.28515625" style="15" customWidth="1"/>
    <col min="7" max="7" width="6.85546875" style="15" customWidth="1"/>
    <col min="8" max="9" width="7.140625" style="15" customWidth="1"/>
    <col min="10" max="10" width="6.5703125" style="15" customWidth="1"/>
    <col min="11" max="12" width="6.7109375" style="15" customWidth="1"/>
    <col min="13" max="13" width="6.28515625" style="15" customWidth="1"/>
    <col min="14" max="15" width="6.5703125" style="48" customWidth="1"/>
    <col min="16" max="16" width="6.140625" style="15" customWidth="1"/>
    <col min="17" max="17" width="7.140625" style="15" customWidth="1"/>
    <col min="18" max="18" width="7.28515625" style="15" customWidth="1"/>
    <col min="19" max="19" width="6.7109375" style="15" customWidth="1"/>
    <col min="20" max="20" width="4.140625" style="15" customWidth="1"/>
    <col min="21" max="21" width="4.140625" style="15" hidden="1" customWidth="1"/>
    <col min="22" max="16384" width="9.140625" style="16"/>
  </cols>
  <sheetData>
    <row r="1" spans="1:21" ht="15.75" x14ac:dyDescent="0.2">
      <c r="A1" s="325" t="s">
        <v>22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</row>
    <row r="2" spans="1:21" x14ac:dyDescent="0.2">
      <c r="D2" s="69"/>
      <c r="E2" s="67"/>
    </row>
    <row r="3" spans="1:21" ht="23.25" customHeight="1" x14ac:dyDescent="0.2">
      <c r="A3" s="326" t="s">
        <v>23</v>
      </c>
      <c r="B3" s="329" t="s">
        <v>309</v>
      </c>
      <c r="C3" s="351" t="s">
        <v>67</v>
      </c>
      <c r="D3" s="318"/>
      <c r="E3" s="352"/>
      <c r="F3" s="332" t="s">
        <v>28</v>
      </c>
      <c r="G3" s="333"/>
      <c r="H3" s="334"/>
      <c r="I3" s="334"/>
      <c r="J3" s="334"/>
      <c r="K3" s="335"/>
      <c r="L3" s="338" t="s">
        <v>63</v>
      </c>
      <c r="M3" s="339"/>
      <c r="N3" s="338" t="s">
        <v>123</v>
      </c>
      <c r="O3" s="358"/>
      <c r="P3" s="358"/>
      <c r="Q3" s="358"/>
      <c r="R3" s="358"/>
      <c r="S3" s="359"/>
      <c r="T3" s="47"/>
      <c r="U3" s="45"/>
    </row>
    <row r="4" spans="1:21" ht="15" customHeight="1" x14ac:dyDescent="0.2">
      <c r="A4" s="327"/>
      <c r="B4" s="330"/>
      <c r="C4" s="353"/>
      <c r="D4" s="318"/>
      <c r="E4" s="354"/>
      <c r="F4" s="345" t="s">
        <v>29</v>
      </c>
      <c r="G4" s="342" t="s">
        <v>33</v>
      </c>
      <c r="H4" s="336" t="s">
        <v>30</v>
      </c>
      <c r="I4" s="337"/>
      <c r="J4" s="337"/>
      <c r="K4" s="337"/>
      <c r="L4" s="340"/>
      <c r="M4" s="341"/>
      <c r="N4" s="360"/>
      <c r="O4" s="361"/>
      <c r="P4" s="361"/>
      <c r="Q4" s="361"/>
      <c r="R4" s="361"/>
      <c r="S4" s="362"/>
      <c r="T4" s="47"/>
      <c r="U4" s="46"/>
    </row>
    <row r="5" spans="1:21" ht="18" customHeight="1" x14ac:dyDescent="0.2">
      <c r="A5" s="327"/>
      <c r="B5" s="330"/>
      <c r="C5" s="355"/>
      <c r="D5" s="356"/>
      <c r="E5" s="357"/>
      <c r="F5" s="346"/>
      <c r="G5" s="343"/>
      <c r="H5" s="342" t="s">
        <v>31</v>
      </c>
      <c r="I5" s="350" t="s">
        <v>32</v>
      </c>
      <c r="J5" s="350"/>
      <c r="K5" s="350"/>
      <c r="L5" s="348" t="s">
        <v>36</v>
      </c>
      <c r="M5" s="348" t="s">
        <v>37</v>
      </c>
      <c r="N5" s="273" t="s">
        <v>164</v>
      </c>
      <c r="O5" s="275"/>
      <c r="P5" s="273" t="s">
        <v>25</v>
      </c>
      <c r="Q5" s="275"/>
      <c r="R5" s="273" t="s">
        <v>195</v>
      </c>
      <c r="S5" s="275"/>
      <c r="T5" s="16"/>
      <c r="U5" s="16"/>
    </row>
    <row r="6" spans="1:21" ht="117.75" customHeight="1" x14ac:dyDescent="0.2">
      <c r="A6" s="328"/>
      <c r="B6" s="331"/>
      <c r="C6" s="202" t="s">
        <v>65</v>
      </c>
      <c r="D6" s="202" t="s">
        <v>66</v>
      </c>
      <c r="E6" s="241" t="s">
        <v>311</v>
      </c>
      <c r="F6" s="346"/>
      <c r="G6" s="344"/>
      <c r="H6" s="347"/>
      <c r="I6" s="203" t="s">
        <v>139</v>
      </c>
      <c r="J6" s="204" t="s">
        <v>34</v>
      </c>
      <c r="K6" s="204" t="s">
        <v>35</v>
      </c>
      <c r="L6" s="349"/>
      <c r="M6" s="349"/>
      <c r="N6" s="33" t="s">
        <v>165</v>
      </c>
      <c r="O6" s="34" t="s">
        <v>194</v>
      </c>
      <c r="P6" s="33" t="s">
        <v>196</v>
      </c>
      <c r="Q6" s="34" t="s">
        <v>237</v>
      </c>
      <c r="R6" s="34" t="s">
        <v>236</v>
      </c>
      <c r="S6" s="34" t="s">
        <v>197</v>
      </c>
      <c r="T6" s="16"/>
      <c r="U6" s="16"/>
    </row>
    <row r="7" spans="1:21" s="29" customFormat="1" ht="17.25" customHeight="1" thickBot="1" x14ac:dyDescent="0.25">
      <c r="A7" s="98"/>
      <c r="B7" s="99" t="s">
        <v>268</v>
      </c>
      <c r="C7" s="100">
        <f>SUM(C8+C28+C34+C37)</f>
        <v>12</v>
      </c>
      <c r="D7" s="100" t="s">
        <v>328</v>
      </c>
      <c r="E7" s="100">
        <v>2</v>
      </c>
      <c r="F7" s="100">
        <f t="shared" ref="F7:M7" si="0">SUM(F8+F28+F34+F37)</f>
        <v>5292</v>
      </c>
      <c r="G7" s="100">
        <f t="shared" si="0"/>
        <v>1764</v>
      </c>
      <c r="H7" s="100">
        <f t="shared" si="0"/>
        <v>3528</v>
      </c>
      <c r="I7" s="100">
        <f t="shared" si="0"/>
        <v>1883</v>
      </c>
      <c r="J7" s="100">
        <f t="shared" si="0"/>
        <v>1605</v>
      </c>
      <c r="K7" s="100">
        <f t="shared" si="0"/>
        <v>40</v>
      </c>
      <c r="L7" s="100">
        <f t="shared" si="0"/>
        <v>144</v>
      </c>
      <c r="M7" s="100">
        <f t="shared" si="0"/>
        <v>216</v>
      </c>
      <c r="N7" s="100">
        <f>SUM(N8)</f>
        <v>612</v>
      </c>
      <c r="O7" s="100">
        <f>SUM(O8)</f>
        <v>792</v>
      </c>
      <c r="P7" s="100">
        <f>SUM(P28+P34+P37)</f>
        <v>612</v>
      </c>
      <c r="Q7" s="100">
        <f>SUM(Q28+Q34+Q37)</f>
        <v>720</v>
      </c>
      <c r="R7" s="100">
        <f>SUM(R28+R34+R37)</f>
        <v>468</v>
      </c>
      <c r="S7" s="100">
        <f>SUM(S28+S34+S37)</f>
        <v>324</v>
      </c>
    </row>
    <row r="8" spans="1:21" s="50" customFormat="1" ht="17.25" customHeight="1" thickBot="1" x14ac:dyDescent="0.25">
      <c r="A8" s="217" t="s">
        <v>291</v>
      </c>
      <c r="B8" s="218" t="s">
        <v>310</v>
      </c>
      <c r="C8" s="102">
        <v>5</v>
      </c>
      <c r="D8" s="102" t="s">
        <v>321</v>
      </c>
      <c r="E8" s="102"/>
      <c r="F8" s="103">
        <f>F9+F18</f>
        <v>2106</v>
      </c>
      <c r="G8" s="103">
        <f t="shared" ref="G8:S8" si="1">G9+G18</f>
        <v>702</v>
      </c>
      <c r="H8" s="103">
        <f t="shared" si="1"/>
        <v>1404</v>
      </c>
      <c r="I8" s="103">
        <f t="shared" si="1"/>
        <v>872</v>
      </c>
      <c r="J8" s="103">
        <f t="shared" si="1"/>
        <v>532</v>
      </c>
      <c r="K8" s="103">
        <f t="shared" si="1"/>
        <v>0</v>
      </c>
      <c r="L8" s="103">
        <f t="shared" si="1"/>
        <v>0</v>
      </c>
      <c r="M8" s="103">
        <f t="shared" si="1"/>
        <v>0</v>
      </c>
      <c r="N8" s="103">
        <f t="shared" si="1"/>
        <v>612</v>
      </c>
      <c r="O8" s="103">
        <f t="shared" si="1"/>
        <v>792</v>
      </c>
      <c r="P8" s="103">
        <f t="shared" si="1"/>
        <v>0</v>
      </c>
      <c r="Q8" s="103">
        <f t="shared" si="1"/>
        <v>0</v>
      </c>
      <c r="R8" s="103">
        <f t="shared" si="1"/>
        <v>0</v>
      </c>
      <c r="S8" s="103">
        <f t="shared" si="1"/>
        <v>0</v>
      </c>
    </row>
    <row r="9" spans="1:21" s="73" customFormat="1" ht="17.25" customHeight="1" thickBot="1" x14ac:dyDescent="0.25">
      <c r="A9" s="217"/>
      <c r="B9" s="218" t="s">
        <v>251</v>
      </c>
      <c r="C9" s="102">
        <v>3</v>
      </c>
      <c r="D9" s="102">
        <v>5</v>
      </c>
      <c r="E9" s="102"/>
      <c r="F9" s="103">
        <f>F10+F11+F12+F13+F14+F15+F16+F17</f>
        <v>1329</v>
      </c>
      <c r="G9" s="103">
        <f t="shared" ref="G9:J9" si="2">G10+G11+G12+G13+G14+G15+G16+G17</f>
        <v>443</v>
      </c>
      <c r="H9" s="103">
        <f t="shared" si="2"/>
        <v>886</v>
      </c>
      <c r="I9" s="103">
        <f t="shared" si="2"/>
        <v>532</v>
      </c>
      <c r="J9" s="103">
        <f t="shared" si="2"/>
        <v>354</v>
      </c>
      <c r="K9" s="103">
        <f t="shared" ref="K9:M9" si="3">K10+K11+K12+K13+K16+K17+K18+K19</f>
        <v>0</v>
      </c>
      <c r="L9" s="103">
        <f t="shared" si="3"/>
        <v>0</v>
      </c>
      <c r="M9" s="103">
        <f t="shared" si="3"/>
        <v>0</v>
      </c>
      <c r="N9" s="103">
        <f>N10+N11+N12+N13+N14+N15+N16+N17</f>
        <v>374</v>
      </c>
      <c r="O9" s="103">
        <f>O10+O11+O12+O13+O14+O15+O16+O17</f>
        <v>512</v>
      </c>
      <c r="P9" s="107">
        <f t="shared" ref="P9:S9" si="4">P10+P13+P14+P17+P18+P19</f>
        <v>0</v>
      </c>
      <c r="Q9" s="107">
        <f t="shared" si="4"/>
        <v>0</v>
      </c>
      <c r="R9" s="107">
        <f t="shared" si="4"/>
        <v>0</v>
      </c>
      <c r="S9" s="107">
        <f t="shared" si="4"/>
        <v>0</v>
      </c>
    </row>
    <row r="10" spans="1:21" s="57" customFormat="1" ht="17.25" customHeight="1" x14ac:dyDescent="0.2">
      <c r="A10" s="234" t="s">
        <v>176</v>
      </c>
      <c r="B10" s="234" t="s">
        <v>177</v>
      </c>
      <c r="C10" s="225">
        <v>2</v>
      </c>
      <c r="D10" s="232">
        <v>1</v>
      </c>
      <c r="E10" s="232"/>
      <c r="F10" s="113">
        <f t="shared" ref="F10:F17" si="5">G10+H10</f>
        <v>117</v>
      </c>
      <c r="G10" s="113">
        <v>39</v>
      </c>
      <c r="H10" s="113">
        <f>N10+O10</f>
        <v>78</v>
      </c>
      <c r="I10" s="113">
        <v>54</v>
      </c>
      <c r="J10" s="232">
        <v>24</v>
      </c>
      <c r="K10" s="232"/>
      <c r="L10" s="232"/>
      <c r="M10" s="232"/>
      <c r="N10" s="232">
        <v>34</v>
      </c>
      <c r="O10" s="232">
        <v>44</v>
      </c>
      <c r="P10" s="109"/>
      <c r="Q10" s="111"/>
      <c r="R10" s="112"/>
      <c r="S10" s="112"/>
    </row>
    <row r="11" spans="1:21" s="50" customFormat="1" ht="17.25" customHeight="1" x14ac:dyDescent="0.2">
      <c r="A11" s="234" t="s">
        <v>179</v>
      </c>
      <c r="B11" s="234" t="s">
        <v>178</v>
      </c>
      <c r="C11" s="233"/>
      <c r="D11" s="232">
        <v>2</v>
      </c>
      <c r="E11" s="232"/>
      <c r="F11" s="113">
        <f t="shared" si="5"/>
        <v>176</v>
      </c>
      <c r="G11" s="113">
        <v>59</v>
      </c>
      <c r="H11" s="113">
        <f t="shared" ref="H11:H26" si="6">SUM(N11:O11)</f>
        <v>117</v>
      </c>
      <c r="I11" s="113">
        <v>75</v>
      </c>
      <c r="J11" s="232">
        <v>42</v>
      </c>
      <c r="K11" s="232"/>
      <c r="L11" s="232"/>
      <c r="M11" s="232"/>
      <c r="N11" s="232">
        <v>51</v>
      </c>
      <c r="O11" s="232">
        <v>66</v>
      </c>
      <c r="P11" s="109"/>
      <c r="Q11" s="109"/>
      <c r="R11" s="114"/>
      <c r="S11" s="114"/>
    </row>
    <row r="12" spans="1:21" s="50" customFormat="1" ht="17.25" customHeight="1" x14ac:dyDescent="0.2">
      <c r="A12" s="234" t="s">
        <v>180</v>
      </c>
      <c r="B12" s="234" t="s">
        <v>81</v>
      </c>
      <c r="C12" s="232"/>
      <c r="D12" s="232">
        <v>2</v>
      </c>
      <c r="E12" s="232"/>
      <c r="F12" s="113">
        <f t="shared" si="5"/>
        <v>176</v>
      </c>
      <c r="G12" s="113">
        <v>59</v>
      </c>
      <c r="H12" s="113">
        <f t="shared" si="6"/>
        <v>117</v>
      </c>
      <c r="I12" s="113"/>
      <c r="J12" s="232">
        <v>117</v>
      </c>
      <c r="K12" s="232"/>
      <c r="L12" s="232"/>
      <c r="M12" s="232"/>
      <c r="N12" s="232">
        <v>51</v>
      </c>
      <c r="O12" s="232">
        <v>66</v>
      </c>
      <c r="P12" s="109"/>
      <c r="Q12" s="109"/>
      <c r="R12" s="114"/>
      <c r="S12" s="114"/>
    </row>
    <row r="13" spans="1:21" s="50" customFormat="1" ht="17.25" customHeight="1" x14ac:dyDescent="0.2">
      <c r="A13" s="234" t="s">
        <v>181</v>
      </c>
      <c r="B13" s="238" t="s">
        <v>84</v>
      </c>
      <c r="C13" s="232">
        <v>2</v>
      </c>
      <c r="D13" s="232"/>
      <c r="E13" s="232"/>
      <c r="F13" s="113">
        <f t="shared" si="5"/>
        <v>351</v>
      </c>
      <c r="G13" s="113">
        <v>117</v>
      </c>
      <c r="H13" s="113">
        <f t="shared" si="6"/>
        <v>234</v>
      </c>
      <c r="I13" s="113">
        <v>192</v>
      </c>
      <c r="J13" s="232">
        <v>42</v>
      </c>
      <c r="K13" s="232"/>
      <c r="L13" s="232"/>
      <c r="M13" s="232"/>
      <c r="N13" s="232">
        <v>102</v>
      </c>
      <c r="O13" s="232">
        <v>132</v>
      </c>
      <c r="P13" s="109"/>
      <c r="Q13" s="109"/>
      <c r="R13" s="114"/>
      <c r="S13" s="114"/>
    </row>
    <row r="14" spans="1:21" s="60" customFormat="1" ht="17.25" customHeight="1" x14ac:dyDescent="0.2">
      <c r="A14" s="234" t="s">
        <v>182</v>
      </c>
      <c r="B14" s="234" t="s">
        <v>82</v>
      </c>
      <c r="C14" s="232">
        <v>2</v>
      </c>
      <c r="D14" s="232"/>
      <c r="E14" s="232"/>
      <c r="F14" s="113">
        <f t="shared" si="5"/>
        <v>175</v>
      </c>
      <c r="G14" s="113">
        <v>58</v>
      </c>
      <c r="H14" s="113">
        <f t="shared" si="6"/>
        <v>117</v>
      </c>
      <c r="I14" s="113">
        <v>117</v>
      </c>
      <c r="J14" s="232"/>
      <c r="K14" s="232"/>
      <c r="L14" s="232"/>
      <c r="M14" s="232"/>
      <c r="N14" s="232">
        <v>51</v>
      </c>
      <c r="O14" s="232">
        <v>66</v>
      </c>
      <c r="P14" s="111"/>
      <c r="Q14" s="111"/>
      <c r="R14" s="112"/>
      <c r="S14" s="112"/>
    </row>
    <row r="15" spans="1:21" s="59" customFormat="1" ht="17.25" customHeight="1" x14ac:dyDescent="0.2">
      <c r="A15" s="234" t="s">
        <v>184</v>
      </c>
      <c r="B15" s="234" t="s">
        <v>83</v>
      </c>
      <c r="C15" s="232"/>
      <c r="D15" s="232" t="s">
        <v>183</v>
      </c>
      <c r="E15" s="232"/>
      <c r="F15" s="113">
        <f t="shared" si="5"/>
        <v>175</v>
      </c>
      <c r="G15" s="113">
        <v>58</v>
      </c>
      <c r="H15" s="113">
        <f t="shared" si="6"/>
        <v>117</v>
      </c>
      <c r="I15" s="113">
        <v>8</v>
      </c>
      <c r="J15" s="232">
        <v>109</v>
      </c>
      <c r="K15" s="232"/>
      <c r="L15" s="232"/>
      <c r="M15" s="232"/>
      <c r="N15" s="232">
        <v>51</v>
      </c>
      <c r="O15" s="232">
        <v>66</v>
      </c>
      <c r="P15" s="109"/>
      <c r="Q15" s="109"/>
      <c r="R15" s="114"/>
      <c r="S15" s="114"/>
    </row>
    <row r="16" spans="1:21" s="59" customFormat="1" ht="17.25" customHeight="1" x14ac:dyDescent="0.2">
      <c r="A16" s="234" t="s">
        <v>185</v>
      </c>
      <c r="B16" s="234" t="s">
        <v>292</v>
      </c>
      <c r="C16" s="232"/>
      <c r="D16" s="232">
        <v>2</v>
      </c>
      <c r="E16" s="232"/>
      <c r="F16" s="113">
        <f t="shared" si="5"/>
        <v>104</v>
      </c>
      <c r="G16" s="113">
        <v>34</v>
      </c>
      <c r="H16" s="113">
        <f>SUM(N16:O16)</f>
        <v>70</v>
      </c>
      <c r="I16" s="113">
        <v>58</v>
      </c>
      <c r="J16" s="232">
        <v>12</v>
      </c>
      <c r="K16" s="232"/>
      <c r="L16" s="232"/>
      <c r="M16" s="232"/>
      <c r="N16" s="232">
        <v>34</v>
      </c>
      <c r="O16" s="232">
        <v>36</v>
      </c>
      <c r="P16" s="109"/>
      <c r="Q16" s="109"/>
      <c r="R16" s="114"/>
      <c r="S16" s="114"/>
    </row>
    <row r="17" spans="1:19" s="59" customFormat="1" ht="17.25" customHeight="1" thickBot="1" x14ac:dyDescent="0.25">
      <c r="A17" s="239" t="s">
        <v>187</v>
      </c>
      <c r="B17" s="239" t="s">
        <v>293</v>
      </c>
      <c r="C17" s="155"/>
      <c r="D17" s="155">
        <v>2</v>
      </c>
      <c r="E17" s="155"/>
      <c r="F17" s="226">
        <f t="shared" si="5"/>
        <v>55</v>
      </c>
      <c r="G17" s="226">
        <v>19</v>
      </c>
      <c r="H17" s="226">
        <f t="shared" si="6"/>
        <v>36</v>
      </c>
      <c r="I17" s="226">
        <v>28</v>
      </c>
      <c r="J17" s="155">
        <v>8</v>
      </c>
      <c r="K17" s="155"/>
      <c r="L17" s="155"/>
      <c r="M17" s="155"/>
      <c r="N17" s="155">
        <v>0</v>
      </c>
      <c r="O17" s="155">
        <v>36</v>
      </c>
      <c r="P17" s="109"/>
      <c r="Q17" s="109"/>
      <c r="R17" s="114"/>
      <c r="S17" s="114"/>
    </row>
    <row r="18" spans="1:19" s="59" customFormat="1" ht="17.25" customHeight="1" thickBot="1" x14ac:dyDescent="0.25">
      <c r="A18" s="219"/>
      <c r="B18" s="220" t="s">
        <v>252</v>
      </c>
      <c r="C18" s="102">
        <v>2</v>
      </c>
      <c r="D18" s="102" t="s">
        <v>332</v>
      </c>
      <c r="E18" s="102"/>
      <c r="F18" s="103">
        <f>F19+F20+F21+F22+F23+F24+F25+F26</f>
        <v>777</v>
      </c>
      <c r="G18" s="103">
        <f t="shared" ref="G18:O18" si="7">G19+G20+G21+G22+G23+G24+G25+G26</f>
        <v>259</v>
      </c>
      <c r="H18" s="103">
        <f t="shared" si="7"/>
        <v>518</v>
      </c>
      <c r="I18" s="103">
        <f t="shared" si="7"/>
        <v>340</v>
      </c>
      <c r="J18" s="103">
        <f t="shared" si="7"/>
        <v>178</v>
      </c>
      <c r="K18" s="103">
        <f t="shared" si="7"/>
        <v>0</v>
      </c>
      <c r="L18" s="103">
        <f t="shared" si="7"/>
        <v>0</v>
      </c>
      <c r="M18" s="103">
        <f t="shared" si="7"/>
        <v>0</v>
      </c>
      <c r="N18" s="103">
        <f t="shared" si="7"/>
        <v>238</v>
      </c>
      <c r="O18" s="103">
        <f t="shared" si="7"/>
        <v>280</v>
      </c>
      <c r="P18" s="109"/>
      <c r="Q18" s="109"/>
      <c r="R18" s="114"/>
      <c r="S18" s="114"/>
    </row>
    <row r="19" spans="1:19" s="59" customFormat="1" ht="17.25" customHeight="1" thickBot="1" x14ac:dyDescent="0.3">
      <c r="A19" s="221" t="s">
        <v>189</v>
      </c>
      <c r="B19" s="221" t="s">
        <v>186</v>
      </c>
      <c r="C19" s="233">
        <v>2</v>
      </c>
      <c r="D19" s="233"/>
      <c r="E19" s="233"/>
      <c r="F19" s="222">
        <f t="shared" ref="F19:F25" si="8">G19+H19</f>
        <v>150</v>
      </c>
      <c r="G19" s="130">
        <v>50</v>
      </c>
      <c r="H19" s="130">
        <f t="shared" si="6"/>
        <v>100</v>
      </c>
      <c r="I19" s="113">
        <v>26</v>
      </c>
      <c r="J19" s="232">
        <v>74</v>
      </c>
      <c r="K19" s="233"/>
      <c r="L19" s="233"/>
      <c r="M19" s="233"/>
      <c r="N19" s="233">
        <v>34</v>
      </c>
      <c r="O19" s="233">
        <v>66</v>
      </c>
      <c r="P19" s="133"/>
      <c r="Q19" s="133"/>
      <c r="R19" s="123"/>
      <c r="S19" s="123"/>
    </row>
    <row r="20" spans="1:19" s="59" customFormat="1" ht="17.25" customHeight="1" x14ac:dyDescent="0.25">
      <c r="A20" s="234" t="s">
        <v>191</v>
      </c>
      <c r="B20" s="234" t="s">
        <v>188</v>
      </c>
      <c r="C20" s="232">
        <v>2</v>
      </c>
      <c r="D20" s="232"/>
      <c r="E20" s="232"/>
      <c r="F20" s="188">
        <f t="shared" si="8"/>
        <v>117</v>
      </c>
      <c r="G20" s="113">
        <v>39</v>
      </c>
      <c r="H20" s="113">
        <f t="shared" si="6"/>
        <v>78</v>
      </c>
      <c r="I20" s="113">
        <v>78</v>
      </c>
      <c r="J20" s="232"/>
      <c r="K20" s="232"/>
      <c r="L20" s="232"/>
      <c r="M20" s="232"/>
      <c r="N20" s="232">
        <v>34</v>
      </c>
      <c r="O20" s="232">
        <v>44</v>
      </c>
      <c r="P20" s="129"/>
      <c r="Q20" s="129"/>
      <c r="R20" s="106"/>
      <c r="S20" s="106"/>
    </row>
    <row r="21" spans="1:19" s="59" customFormat="1" ht="17.25" customHeight="1" x14ac:dyDescent="0.25">
      <c r="A21" s="234" t="s">
        <v>193</v>
      </c>
      <c r="B21" s="234" t="s">
        <v>253</v>
      </c>
      <c r="C21" s="232"/>
      <c r="D21" s="232">
        <v>2</v>
      </c>
      <c r="E21" s="232"/>
      <c r="F21" s="188">
        <f t="shared" si="8"/>
        <v>108</v>
      </c>
      <c r="G21" s="113">
        <v>36</v>
      </c>
      <c r="H21" s="113">
        <f t="shared" si="6"/>
        <v>72</v>
      </c>
      <c r="I21" s="113">
        <v>52</v>
      </c>
      <c r="J21" s="232">
        <v>20</v>
      </c>
      <c r="K21" s="232"/>
      <c r="L21" s="232"/>
      <c r="M21" s="232"/>
      <c r="N21" s="232">
        <v>34</v>
      </c>
      <c r="O21" s="232">
        <v>38</v>
      </c>
      <c r="P21" s="109"/>
      <c r="Q21" s="109"/>
      <c r="R21" s="114"/>
      <c r="S21" s="114"/>
    </row>
    <row r="22" spans="1:19" s="59" customFormat="1" ht="17.25" customHeight="1" x14ac:dyDescent="0.25">
      <c r="A22" s="234" t="s">
        <v>255</v>
      </c>
      <c r="B22" s="234" t="s">
        <v>254</v>
      </c>
      <c r="C22" s="232"/>
      <c r="D22" s="232">
        <v>2</v>
      </c>
      <c r="E22" s="232"/>
      <c r="F22" s="188">
        <f t="shared" si="8"/>
        <v>128</v>
      </c>
      <c r="G22" s="113">
        <v>43</v>
      </c>
      <c r="H22" s="113">
        <f t="shared" si="6"/>
        <v>85</v>
      </c>
      <c r="I22" s="113">
        <v>55</v>
      </c>
      <c r="J22" s="232">
        <v>30</v>
      </c>
      <c r="K22" s="232"/>
      <c r="L22" s="232"/>
      <c r="M22" s="232"/>
      <c r="N22" s="232">
        <v>34</v>
      </c>
      <c r="O22" s="232">
        <v>51</v>
      </c>
      <c r="P22" s="109"/>
      <c r="Q22" s="109"/>
      <c r="R22" s="114"/>
      <c r="S22" s="114"/>
    </row>
    <row r="23" spans="1:19" s="59" customFormat="1" ht="17.25" customHeight="1" x14ac:dyDescent="0.25">
      <c r="A23" s="231" t="s">
        <v>256</v>
      </c>
      <c r="B23" s="231" t="s">
        <v>190</v>
      </c>
      <c r="C23" s="235"/>
      <c r="D23" s="237" t="s">
        <v>312</v>
      </c>
      <c r="E23" s="235"/>
      <c r="F23" s="188">
        <f t="shared" si="8"/>
        <v>124</v>
      </c>
      <c r="G23" s="118">
        <v>41</v>
      </c>
      <c r="H23" s="113">
        <f t="shared" si="6"/>
        <v>83</v>
      </c>
      <c r="I23" s="188">
        <v>67</v>
      </c>
      <c r="J23" s="189">
        <v>16</v>
      </c>
      <c r="K23" s="223"/>
      <c r="L23" s="231"/>
      <c r="M23" s="231"/>
      <c r="N23" s="189">
        <v>51</v>
      </c>
      <c r="O23" s="224">
        <v>32</v>
      </c>
      <c r="P23" s="109"/>
      <c r="Q23" s="109"/>
      <c r="R23" s="114"/>
      <c r="S23" s="114"/>
    </row>
    <row r="24" spans="1:19" s="59" customFormat="1" ht="17.25" customHeight="1" x14ac:dyDescent="0.25">
      <c r="A24" s="231" t="s">
        <v>257</v>
      </c>
      <c r="B24" s="231" t="s">
        <v>192</v>
      </c>
      <c r="C24" s="235"/>
      <c r="D24" s="146">
        <v>2</v>
      </c>
      <c r="E24" s="235"/>
      <c r="F24" s="188">
        <f t="shared" si="8"/>
        <v>54</v>
      </c>
      <c r="G24" s="118">
        <v>18</v>
      </c>
      <c r="H24" s="113">
        <f t="shared" si="6"/>
        <v>36</v>
      </c>
      <c r="I24" s="188">
        <v>24</v>
      </c>
      <c r="J24" s="189">
        <v>12</v>
      </c>
      <c r="K24" s="223"/>
      <c r="L24" s="231"/>
      <c r="M24" s="231"/>
      <c r="N24" s="189">
        <v>17</v>
      </c>
      <c r="O24" s="224">
        <v>19</v>
      </c>
      <c r="P24" s="109"/>
      <c r="Q24" s="109"/>
      <c r="R24" s="114"/>
      <c r="S24" s="114"/>
    </row>
    <row r="25" spans="1:19" s="59" customFormat="1" ht="17.25" customHeight="1" x14ac:dyDescent="0.25">
      <c r="A25" s="231" t="s">
        <v>294</v>
      </c>
      <c r="B25" s="231" t="s">
        <v>258</v>
      </c>
      <c r="C25" s="235"/>
      <c r="D25" s="235" t="s">
        <v>312</v>
      </c>
      <c r="E25" s="235"/>
      <c r="F25" s="188">
        <f t="shared" si="8"/>
        <v>54</v>
      </c>
      <c r="G25" s="118">
        <v>18</v>
      </c>
      <c r="H25" s="113">
        <f t="shared" si="6"/>
        <v>36</v>
      </c>
      <c r="I25" s="188">
        <v>25</v>
      </c>
      <c r="J25" s="189">
        <v>11</v>
      </c>
      <c r="K25" s="223"/>
      <c r="L25" s="231"/>
      <c r="M25" s="231"/>
      <c r="N25" s="189">
        <v>17</v>
      </c>
      <c r="O25" s="224">
        <v>19</v>
      </c>
      <c r="P25" s="119"/>
      <c r="Q25" s="75"/>
      <c r="R25" s="119"/>
      <c r="S25" s="114"/>
    </row>
    <row r="26" spans="1:19" s="59" customFormat="1" ht="17.25" customHeight="1" thickBot="1" x14ac:dyDescent="0.3">
      <c r="A26" s="227" t="s">
        <v>295</v>
      </c>
      <c r="B26" s="227" t="s">
        <v>259</v>
      </c>
      <c r="C26" s="76"/>
      <c r="D26" s="76">
        <v>2</v>
      </c>
      <c r="E26" s="76"/>
      <c r="F26" s="190">
        <f>G26+H26</f>
        <v>42</v>
      </c>
      <c r="G26" s="122">
        <v>14</v>
      </c>
      <c r="H26" s="121">
        <f t="shared" si="6"/>
        <v>28</v>
      </c>
      <c r="I26" s="190">
        <v>13</v>
      </c>
      <c r="J26" s="191">
        <v>15</v>
      </c>
      <c r="K26" s="228"/>
      <c r="L26" s="227"/>
      <c r="M26" s="227"/>
      <c r="N26" s="191">
        <v>17</v>
      </c>
      <c r="O26" s="229">
        <v>11</v>
      </c>
      <c r="P26" s="119"/>
      <c r="Q26" s="75"/>
      <c r="R26" s="119"/>
      <c r="S26" s="114"/>
    </row>
    <row r="27" spans="1:19" s="59" customFormat="1" ht="17.25" customHeight="1" thickBot="1" x14ac:dyDescent="0.25">
      <c r="A27" s="124"/>
      <c r="B27" s="125" t="s">
        <v>204</v>
      </c>
      <c r="C27" s="240">
        <v>7</v>
      </c>
      <c r="D27" s="240" t="s">
        <v>327</v>
      </c>
      <c r="E27" s="240">
        <v>2</v>
      </c>
      <c r="F27" s="126">
        <f>F28+F34+F37</f>
        <v>3186</v>
      </c>
      <c r="G27" s="126">
        <f t="shared" ref="G27:S27" si="9">G28+G34+G37</f>
        <v>1062</v>
      </c>
      <c r="H27" s="126">
        <f t="shared" si="9"/>
        <v>2124</v>
      </c>
      <c r="I27" s="126">
        <f t="shared" si="9"/>
        <v>1011</v>
      </c>
      <c r="J27" s="126">
        <f t="shared" si="9"/>
        <v>1073</v>
      </c>
      <c r="K27" s="126">
        <f t="shared" si="9"/>
        <v>40</v>
      </c>
      <c r="L27" s="126">
        <f t="shared" si="9"/>
        <v>144</v>
      </c>
      <c r="M27" s="126">
        <f t="shared" si="9"/>
        <v>216</v>
      </c>
      <c r="N27" s="126">
        <f t="shared" si="9"/>
        <v>0</v>
      </c>
      <c r="O27" s="126">
        <f t="shared" si="9"/>
        <v>0</v>
      </c>
      <c r="P27" s="126">
        <f t="shared" si="9"/>
        <v>612</v>
      </c>
      <c r="Q27" s="126">
        <f t="shared" si="9"/>
        <v>720</v>
      </c>
      <c r="R27" s="126">
        <f t="shared" si="9"/>
        <v>468</v>
      </c>
      <c r="S27" s="126">
        <f t="shared" si="9"/>
        <v>324</v>
      </c>
    </row>
    <row r="28" spans="1:19" s="51" customFormat="1" ht="16.5" customHeight="1" thickBot="1" x14ac:dyDescent="0.25">
      <c r="A28" s="127" t="s">
        <v>85</v>
      </c>
      <c r="B28" s="127" t="s">
        <v>205</v>
      </c>
      <c r="C28" s="128">
        <f>COUNTIF(C29:C33,"&gt;0")</f>
        <v>0</v>
      </c>
      <c r="D28" s="128">
        <v>4</v>
      </c>
      <c r="E28" s="128"/>
      <c r="F28" s="103">
        <f>F29+F30+F31+F32+F33</f>
        <v>583</v>
      </c>
      <c r="G28" s="103">
        <f t="shared" ref="G28:S28" si="10">G29+G30+G31+G32+G33</f>
        <v>194</v>
      </c>
      <c r="H28" s="103">
        <f t="shared" si="10"/>
        <v>389</v>
      </c>
      <c r="I28" s="103">
        <f t="shared" si="10"/>
        <v>110</v>
      </c>
      <c r="J28" s="103">
        <f t="shared" si="10"/>
        <v>279</v>
      </c>
      <c r="K28" s="103">
        <f t="shared" si="10"/>
        <v>0</v>
      </c>
      <c r="L28" s="103">
        <f t="shared" si="10"/>
        <v>0</v>
      </c>
      <c r="M28" s="103">
        <f t="shared" si="10"/>
        <v>0</v>
      </c>
      <c r="N28" s="103">
        <f t="shared" si="10"/>
        <v>0</v>
      </c>
      <c r="O28" s="103">
        <f t="shared" si="10"/>
        <v>0</v>
      </c>
      <c r="P28" s="103">
        <f t="shared" si="10"/>
        <v>221</v>
      </c>
      <c r="Q28" s="103">
        <f t="shared" si="10"/>
        <v>80</v>
      </c>
      <c r="R28" s="103">
        <f t="shared" si="10"/>
        <v>52</v>
      </c>
      <c r="S28" s="103">
        <f t="shared" si="10"/>
        <v>36</v>
      </c>
    </row>
    <row r="29" spans="1:19" s="59" customFormat="1" ht="15" customHeight="1" x14ac:dyDescent="0.2">
      <c r="A29" s="104" t="s">
        <v>86</v>
      </c>
      <c r="B29" s="104" t="s">
        <v>87</v>
      </c>
      <c r="C29" s="129"/>
      <c r="D29" s="129">
        <v>3</v>
      </c>
      <c r="E29" s="129"/>
      <c r="F29" s="130">
        <f t="shared" ref="F29:F73" si="11">G29+H29</f>
        <v>67</v>
      </c>
      <c r="G29" s="130">
        <v>16</v>
      </c>
      <c r="H29" s="130">
        <f>P29+Q29+R29+S29</f>
        <v>51</v>
      </c>
      <c r="I29" s="130">
        <v>22</v>
      </c>
      <c r="J29" s="130">
        <v>29</v>
      </c>
      <c r="K29" s="129"/>
      <c r="L29" s="129"/>
      <c r="M29" s="129"/>
      <c r="N29" s="129"/>
      <c r="O29" s="129"/>
      <c r="P29" s="129">
        <v>51</v>
      </c>
      <c r="Q29" s="131"/>
      <c r="R29" s="129"/>
      <c r="S29" s="106"/>
    </row>
    <row r="30" spans="1:19" s="59" customFormat="1" ht="16.5" customHeight="1" x14ac:dyDescent="0.2">
      <c r="A30" s="108" t="s">
        <v>88</v>
      </c>
      <c r="B30" s="108" t="s">
        <v>82</v>
      </c>
      <c r="C30" s="109"/>
      <c r="D30" s="109">
        <v>3</v>
      </c>
      <c r="E30" s="109"/>
      <c r="F30" s="113">
        <f t="shared" si="11"/>
        <v>65</v>
      </c>
      <c r="G30" s="113">
        <v>14</v>
      </c>
      <c r="H30" s="130">
        <f>P30+Q30+R30+S30</f>
        <v>51</v>
      </c>
      <c r="I30" s="113">
        <v>51</v>
      </c>
      <c r="J30" s="113">
        <v>0</v>
      </c>
      <c r="K30" s="109"/>
      <c r="L30" s="109"/>
      <c r="M30" s="109"/>
      <c r="N30" s="109"/>
      <c r="O30" s="109"/>
      <c r="P30" s="109">
        <v>51</v>
      </c>
      <c r="Q30" s="109"/>
      <c r="R30" s="109"/>
      <c r="S30" s="109"/>
    </row>
    <row r="31" spans="1:19" s="51" customFormat="1" ht="15.75" customHeight="1" x14ac:dyDescent="0.2">
      <c r="A31" s="108" t="s">
        <v>89</v>
      </c>
      <c r="B31" s="108" t="s">
        <v>81</v>
      </c>
      <c r="C31" s="109"/>
      <c r="D31" s="75">
        <v>6</v>
      </c>
      <c r="E31" s="109"/>
      <c r="F31" s="113">
        <f t="shared" si="11"/>
        <v>149</v>
      </c>
      <c r="G31" s="113">
        <v>31</v>
      </c>
      <c r="H31" s="130">
        <f>P31+Q31+R31+S31</f>
        <v>118</v>
      </c>
      <c r="I31" s="113">
        <v>0</v>
      </c>
      <c r="J31" s="113">
        <v>118</v>
      </c>
      <c r="K31" s="109"/>
      <c r="L31" s="109"/>
      <c r="M31" s="109"/>
      <c r="N31" s="109"/>
      <c r="O31" s="109"/>
      <c r="P31" s="109">
        <v>34</v>
      </c>
      <c r="Q31" s="109">
        <v>40</v>
      </c>
      <c r="R31" s="109">
        <v>26</v>
      </c>
      <c r="S31" s="109">
        <v>18</v>
      </c>
    </row>
    <row r="32" spans="1:19" s="51" customFormat="1" ht="15" customHeight="1" x14ac:dyDescent="0.2">
      <c r="A32" s="108" t="s">
        <v>90</v>
      </c>
      <c r="B32" s="108" t="s">
        <v>83</v>
      </c>
      <c r="C32" s="109"/>
      <c r="D32" s="214" t="s">
        <v>198</v>
      </c>
      <c r="E32" s="109"/>
      <c r="F32" s="113">
        <f t="shared" si="11"/>
        <v>236</v>
      </c>
      <c r="G32" s="113">
        <v>118</v>
      </c>
      <c r="H32" s="130">
        <f>P32+Q32+R32+S32</f>
        <v>118</v>
      </c>
      <c r="I32" s="113">
        <v>2</v>
      </c>
      <c r="J32" s="113">
        <v>116</v>
      </c>
      <c r="K32" s="109"/>
      <c r="L32" s="109"/>
      <c r="M32" s="109"/>
      <c r="N32" s="109"/>
      <c r="O32" s="109"/>
      <c r="P32" s="109">
        <v>34</v>
      </c>
      <c r="Q32" s="109">
        <v>40</v>
      </c>
      <c r="R32" s="109">
        <v>26</v>
      </c>
      <c r="S32" s="109">
        <v>18</v>
      </c>
    </row>
    <row r="33" spans="1:19" s="51" customFormat="1" ht="15.75" customHeight="1" thickBot="1" x14ac:dyDescent="0.25">
      <c r="A33" s="132" t="s">
        <v>160</v>
      </c>
      <c r="B33" s="132" t="s">
        <v>161</v>
      </c>
      <c r="C33" s="133"/>
      <c r="D33" s="76">
        <v>3</v>
      </c>
      <c r="E33" s="133"/>
      <c r="F33" s="121">
        <f t="shared" si="11"/>
        <v>66</v>
      </c>
      <c r="G33" s="121">
        <v>15</v>
      </c>
      <c r="H33" s="121">
        <f>P33+Q33+R33+S33</f>
        <v>51</v>
      </c>
      <c r="I33" s="121">
        <v>35</v>
      </c>
      <c r="J33" s="121">
        <v>16</v>
      </c>
      <c r="K33" s="133"/>
      <c r="L33" s="133"/>
      <c r="M33" s="133"/>
      <c r="N33" s="133"/>
      <c r="O33" s="133"/>
      <c r="P33" s="133">
        <v>51</v>
      </c>
      <c r="Q33" s="133"/>
      <c r="R33" s="133"/>
      <c r="S33" s="133"/>
    </row>
    <row r="34" spans="1:19" s="51" customFormat="1" ht="15" customHeight="1" thickBot="1" x14ac:dyDescent="0.25">
      <c r="A34" s="127" t="s">
        <v>91</v>
      </c>
      <c r="B34" s="125" t="s">
        <v>206</v>
      </c>
      <c r="C34" s="128"/>
      <c r="D34" s="128">
        <v>2</v>
      </c>
      <c r="E34" s="128"/>
      <c r="F34" s="103">
        <f t="shared" si="11"/>
        <v>273</v>
      </c>
      <c r="G34" s="126">
        <f>G35+G36</f>
        <v>91</v>
      </c>
      <c r="H34" s="126">
        <f>H35+H36</f>
        <v>182</v>
      </c>
      <c r="I34" s="126">
        <f>I35+I36</f>
        <v>78</v>
      </c>
      <c r="J34" s="126">
        <f>J35+J36</f>
        <v>104</v>
      </c>
      <c r="K34" s="126">
        <f>SUM(K35:K36)</f>
        <v>0</v>
      </c>
      <c r="L34" s="126">
        <f>SUM(L35:L36)</f>
        <v>0</v>
      </c>
      <c r="M34" s="126">
        <f>SUM(M35:M36)</f>
        <v>0</v>
      </c>
      <c r="N34" s="126">
        <f>SUM(N35:N36)</f>
        <v>0</v>
      </c>
      <c r="O34" s="126">
        <f>SUM(O35:O36)</f>
        <v>0</v>
      </c>
      <c r="P34" s="126">
        <f>P35+P36</f>
        <v>102</v>
      </c>
      <c r="Q34" s="126">
        <f>Q35+Q36</f>
        <v>40</v>
      </c>
      <c r="R34" s="126">
        <f>R35+R36</f>
        <v>40</v>
      </c>
      <c r="S34" s="126">
        <f>S35+S36</f>
        <v>0</v>
      </c>
    </row>
    <row r="35" spans="1:19" s="59" customFormat="1" ht="15" customHeight="1" x14ac:dyDescent="0.2">
      <c r="A35" s="104" t="s">
        <v>92</v>
      </c>
      <c r="B35" s="104" t="s">
        <v>84</v>
      </c>
      <c r="C35" s="106"/>
      <c r="D35" s="131">
        <v>3</v>
      </c>
      <c r="E35" s="129"/>
      <c r="F35" s="130">
        <f t="shared" si="11"/>
        <v>102</v>
      </c>
      <c r="G35" s="130">
        <v>34</v>
      </c>
      <c r="H35" s="130">
        <f>P35+Q35+R35+S35</f>
        <v>68</v>
      </c>
      <c r="I35" s="130">
        <v>32</v>
      </c>
      <c r="J35" s="130">
        <v>36</v>
      </c>
      <c r="K35" s="129"/>
      <c r="L35" s="129"/>
      <c r="M35" s="129"/>
      <c r="N35" s="129"/>
      <c r="O35" s="129"/>
      <c r="P35" s="129">
        <v>68</v>
      </c>
      <c r="Q35" s="106"/>
      <c r="R35" s="129"/>
      <c r="S35" s="129"/>
    </row>
    <row r="36" spans="1:19" s="59" customFormat="1" ht="18" customHeight="1" thickBot="1" x14ac:dyDescent="0.25">
      <c r="A36" s="132" t="s">
        <v>93</v>
      </c>
      <c r="B36" s="132" t="s">
        <v>106</v>
      </c>
      <c r="C36" s="76"/>
      <c r="D36" s="76">
        <v>5</v>
      </c>
      <c r="E36" s="76"/>
      <c r="F36" s="121">
        <f t="shared" si="11"/>
        <v>171</v>
      </c>
      <c r="G36" s="121">
        <v>57</v>
      </c>
      <c r="H36" s="121">
        <f>P36+Q36+R36+S36</f>
        <v>114</v>
      </c>
      <c r="I36" s="121">
        <v>46</v>
      </c>
      <c r="J36" s="121">
        <v>68</v>
      </c>
      <c r="K36" s="123"/>
      <c r="L36" s="123"/>
      <c r="M36" s="123"/>
      <c r="N36" s="123"/>
      <c r="O36" s="123"/>
      <c r="P36" s="133">
        <v>34</v>
      </c>
      <c r="Q36" s="133">
        <v>40</v>
      </c>
      <c r="R36" s="133">
        <v>40</v>
      </c>
      <c r="S36" s="133"/>
    </row>
    <row r="37" spans="1:19" s="51" customFormat="1" ht="16.5" customHeight="1" thickBot="1" x14ac:dyDescent="0.25">
      <c r="A37" s="134" t="s">
        <v>94</v>
      </c>
      <c r="B37" s="135" t="s">
        <v>207</v>
      </c>
      <c r="C37" s="136">
        <f>C38+C52</f>
        <v>7</v>
      </c>
      <c r="D37" s="136" t="s">
        <v>326</v>
      </c>
      <c r="E37" s="136">
        <f>E38+E52</f>
        <v>2</v>
      </c>
      <c r="F37" s="103">
        <f t="shared" si="11"/>
        <v>2330</v>
      </c>
      <c r="G37" s="137">
        <f t="shared" ref="G37:M37" si="12">G38+G52</f>
        <v>777</v>
      </c>
      <c r="H37" s="137">
        <f t="shared" si="12"/>
        <v>1553</v>
      </c>
      <c r="I37" s="126">
        <f t="shared" si="12"/>
        <v>823</v>
      </c>
      <c r="J37" s="126">
        <f t="shared" si="12"/>
        <v>690</v>
      </c>
      <c r="K37" s="137">
        <f t="shared" si="12"/>
        <v>40</v>
      </c>
      <c r="L37" s="137">
        <f t="shared" si="12"/>
        <v>144</v>
      </c>
      <c r="M37" s="137">
        <f t="shared" si="12"/>
        <v>216</v>
      </c>
      <c r="N37" s="136"/>
      <c r="O37" s="136"/>
      <c r="P37" s="137">
        <f>P38+P52</f>
        <v>289</v>
      </c>
      <c r="Q37" s="136">
        <f>Q38+Q52</f>
        <v>600</v>
      </c>
      <c r="R37" s="136">
        <f>R38+R52</f>
        <v>376</v>
      </c>
      <c r="S37" s="137">
        <f>S38+S52</f>
        <v>288</v>
      </c>
    </row>
    <row r="38" spans="1:19" s="51" customFormat="1" ht="15" customHeight="1" thickBot="1" x14ac:dyDescent="0.25">
      <c r="A38" s="138" t="s">
        <v>95</v>
      </c>
      <c r="B38" s="150" t="s">
        <v>96</v>
      </c>
      <c r="C38" s="243">
        <f>COUNTIF(C39:C51,"&gt;0")</f>
        <v>3</v>
      </c>
      <c r="D38" s="243" t="s">
        <v>322</v>
      </c>
      <c r="E38" s="243">
        <f>COUNTIF(E39:E51,"&gt;0")</f>
        <v>0</v>
      </c>
      <c r="F38" s="244">
        <f t="shared" ref="F38:S38" si="13">SUM(F39:F51)</f>
        <v>1271</v>
      </c>
      <c r="G38" s="244">
        <f t="shared" si="13"/>
        <v>424</v>
      </c>
      <c r="H38" s="244">
        <f t="shared" si="13"/>
        <v>847</v>
      </c>
      <c r="I38" s="103">
        <f t="shared" si="13"/>
        <v>431</v>
      </c>
      <c r="J38" s="103">
        <f>SUM(J39:J51)</f>
        <v>416</v>
      </c>
      <c r="K38" s="244">
        <f t="shared" si="13"/>
        <v>0</v>
      </c>
      <c r="L38" s="244">
        <f t="shared" si="13"/>
        <v>0</v>
      </c>
      <c r="M38" s="244">
        <f t="shared" si="13"/>
        <v>0</v>
      </c>
      <c r="N38" s="244">
        <f t="shared" si="13"/>
        <v>0</v>
      </c>
      <c r="O38" s="244">
        <f t="shared" si="13"/>
        <v>0</v>
      </c>
      <c r="P38" s="244">
        <f>SUM(P39:P51)</f>
        <v>289</v>
      </c>
      <c r="Q38" s="244">
        <f t="shared" si="13"/>
        <v>320</v>
      </c>
      <c r="R38" s="244">
        <f t="shared" si="13"/>
        <v>130</v>
      </c>
      <c r="S38" s="244">
        <f t="shared" si="13"/>
        <v>108</v>
      </c>
    </row>
    <row r="39" spans="1:19" s="59" customFormat="1" ht="15" customHeight="1" x14ac:dyDescent="0.2">
      <c r="A39" s="108" t="s">
        <v>97</v>
      </c>
      <c r="B39" s="145" t="s">
        <v>108</v>
      </c>
      <c r="C39" s="146">
        <v>4</v>
      </c>
      <c r="D39" s="146"/>
      <c r="E39" s="146"/>
      <c r="F39" s="130">
        <f t="shared" si="11"/>
        <v>137</v>
      </c>
      <c r="G39" s="130">
        <v>46</v>
      </c>
      <c r="H39" s="130">
        <f>P39+Q39+R39+S39</f>
        <v>91</v>
      </c>
      <c r="I39" s="130">
        <v>37</v>
      </c>
      <c r="J39" s="130">
        <v>54</v>
      </c>
      <c r="K39" s="233"/>
      <c r="L39" s="233"/>
      <c r="M39" s="233"/>
      <c r="N39" s="233"/>
      <c r="O39" s="233"/>
      <c r="P39" s="233">
        <v>51</v>
      </c>
      <c r="Q39" s="233">
        <v>40</v>
      </c>
      <c r="R39" s="233"/>
      <c r="S39" s="233"/>
    </row>
    <row r="40" spans="1:19" s="59" customFormat="1" ht="15" customHeight="1" x14ac:dyDescent="0.2">
      <c r="A40" s="108" t="s">
        <v>98</v>
      </c>
      <c r="B40" s="117" t="s">
        <v>133</v>
      </c>
      <c r="C40" s="75"/>
      <c r="D40" s="242">
        <v>3</v>
      </c>
      <c r="E40" s="75"/>
      <c r="F40" s="130">
        <f t="shared" si="11"/>
        <v>76</v>
      </c>
      <c r="G40" s="113">
        <v>25</v>
      </c>
      <c r="H40" s="113">
        <f t="shared" ref="H40:H51" si="14">P40+Q40+R40+S40</f>
        <v>51</v>
      </c>
      <c r="I40" s="113">
        <v>31</v>
      </c>
      <c r="J40" s="113">
        <f>H40-I40</f>
        <v>20</v>
      </c>
      <c r="K40" s="109"/>
      <c r="L40" s="109"/>
      <c r="M40" s="109"/>
      <c r="N40" s="109"/>
      <c r="O40" s="109"/>
      <c r="P40" s="109">
        <v>51</v>
      </c>
      <c r="Q40" s="109"/>
      <c r="R40" s="109"/>
      <c r="S40" s="109"/>
    </row>
    <row r="41" spans="1:19" s="59" customFormat="1" ht="15.75" customHeight="1" x14ac:dyDescent="0.2">
      <c r="A41" s="108" t="s">
        <v>99</v>
      </c>
      <c r="B41" s="117" t="s">
        <v>212</v>
      </c>
      <c r="C41" s="75"/>
      <c r="D41" s="75" t="s">
        <v>313</v>
      </c>
      <c r="E41" s="75"/>
      <c r="F41" s="130">
        <f t="shared" si="11"/>
        <v>60</v>
      </c>
      <c r="G41" s="113">
        <v>20</v>
      </c>
      <c r="H41" s="113">
        <f t="shared" si="14"/>
        <v>40</v>
      </c>
      <c r="I41" s="113">
        <v>24</v>
      </c>
      <c r="J41" s="113">
        <v>16</v>
      </c>
      <c r="K41" s="114"/>
      <c r="L41" s="114"/>
      <c r="M41" s="114"/>
      <c r="N41" s="114"/>
      <c r="O41" s="114"/>
      <c r="P41" s="109"/>
      <c r="Q41" s="109">
        <v>40</v>
      </c>
      <c r="R41" s="109"/>
      <c r="S41" s="109"/>
    </row>
    <row r="42" spans="1:19" s="59" customFormat="1" ht="15.75" customHeight="1" x14ac:dyDescent="0.2">
      <c r="A42" s="108" t="s">
        <v>100</v>
      </c>
      <c r="B42" s="117" t="s">
        <v>134</v>
      </c>
      <c r="C42" s="75"/>
      <c r="D42" s="242" t="s">
        <v>313</v>
      </c>
      <c r="E42" s="75"/>
      <c r="F42" s="130">
        <f t="shared" si="11"/>
        <v>60</v>
      </c>
      <c r="G42" s="113">
        <v>20</v>
      </c>
      <c r="H42" s="113">
        <f t="shared" si="14"/>
        <v>40</v>
      </c>
      <c r="I42" s="113">
        <v>22</v>
      </c>
      <c r="J42" s="113">
        <v>18</v>
      </c>
      <c r="K42" s="109"/>
      <c r="L42" s="109"/>
      <c r="M42" s="109"/>
      <c r="N42" s="109"/>
      <c r="O42" s="109"/>
      <c r="P42" s="109"/>
      <c r="Q42" s="109">
        <v>40</v>
      </c>
      <c r="R42" s="109"/>
      <c r="S42" s="109"/>
    </row>
    <row r="43" spans="1:19" s="59" customFormat="1" ht="15" customHeight="1" x14ac:dyDescent="0.2">
      <c r="A43" s="108" t="s">
        <v>101</v>
      </c>
      <c r="B43" s="117" t="s">
        <v>107</v>
      </c>
      <c r="C43" s="75"/>
      <c r="D43" s="75">
        <v>5</v>
      </c>
      <c r="E43" s="75"/>
      <c r="F43" s="130">
        <f t="shared" si="11"/>
        <v>78</v>
      </c>
      <c r="G43" s="113">
        <f>H43*0.5</f>
        <v>26</v>
      </c>
      <c r="H43" s="113">
        <f t="shared" si="14"/>
        <v>52</v>
      </c>
      <c r="I43" s="113">
        <v>36</v>
      </c>
      <c r="J43" s="113">
        <v>16</v>
      </c>
      <c r="K43" s="109"/>
      <c r="L43" s="109"/>
      <c r="M43" s="109"/>
      <c r="N43" s="109"/>
      <c r="O43" s="109"/>
      <c r="P43" s="109"/>
      <c r="Q43" s="109"/>
      <c r="R43" s="109">
        <v>52</v>
      </c>
      <c r="S43" s="109"/>
    </row>
    <row r="44" spans="1:19" s="59" customFormat="1" ht="15" customHeight="1" x14ac:dyDescent="0.2">
      <c r="A44" s="108" t="s">
        <v>102</v>
      </c>
      <c r="B44" s="117" t="s">
        <v>213</v>
      </c>
      <c r="C44" s="75"/>
      <c r="D44" s="75" t="s">
        <v>314</v>
      </c>
      <c r="E44" s="75"/>
      <c r="F44" s="130">
        <f t="shared" si="11"/>
        <v>90</v>
      </c>
      <c r="G44" s="113">
        <v>30</v>
      </c>
      <c r="H44" s="113">
        <f t="shared" si="14"/>
        <v>60</v>
      </c>
      <c r="I44" s="113">
        <v>36</v>
      </c>
      <c r="J44" s="113">
        <v>24</v>
      </c>
      <c r="K44" s="109"/>
      <c r="L44" s="109"/>
      <c r="M44" s="109"/>
      <c r="N44" s="109"/>
      <c r="O44" s="109"/>
      <c r="P44" s="109"/>
      <c r="Q44" s="109">
        <v>60</v>
      </c>
      <c r="R44" s="109"/>
      <c r="S44" s="109"/>
    </row>
    <row r="45" spans="1:19" s="59" customFormat="1" ht="15" customHeight="1" x14ac:dyDescent="0.2">
      <c r="A45" s="108" t="s">
        <v>103</v>
      </c>
      <c r="B45" s="117" t="s">
        <v>153</v>
      </c>
      <c r="C45" s="75">
        <v>4</v>
      </c>
      <c r="D45" s="75"/>
      <c r="E45" s="75"/>
      <c r="F45" s="130">
        <f t="shared" si="11"/>
        <v>141</v>
      </c>
      <c r="G45" s="113">
        <v>47</v>
      </c>
      <c r="H45" s="113">
        <f t="shared" si="14"/>
        <v>94</v>
      </c>
      <c r="I45" s="113">
        <v>44</v>
      </c>
      <c r="J45" s="113">
        <v>50</v>
      </c>
      <c r="K45" s="114"/>
      <c r="L45" s="114"/>
      <c r="M45" s="114"/>
      <c r="N45" s="114"/>
      <c r="O45" s="114"/>
      <c r="P45" s="109">
        <v>34</v>
      </c>
      <c r="Q45" s="109">
        <v>60</v>
      </c>
      <c r="R45" s="109"/>
      <c r="S45" s="109"/>
    </row>
    <row r="46" spans="1:19" s="59" customFormat="1" ht="15" customHeight="1" x14ac:dyDescent="0.2">
      <c r="A46" s="139" t="s">
        <v>104</v>
      </c>
      <c r="B46" s="140" t="s">
        <v>214</v>
      </c>
      <c r="C46" s="75"/>
      <c r="D46" s="75">
        <v>5</v>
      </c>
      <c r="E46" s="75"/>
      <c r="F46" s="130">
        <f t="shared" si="11"/>
        <v>78</v>
      </c>
      <c r="G46" s="113">
        <v>26</v>
      </c>
      <c r="H46" s="113">
        <f t="shared" si="14"/>
        <v>52</v>
      </c>
      <c r="I46" s="113">
        <v>24</v>
      </c>
      <c r="J46" s="113">
        <v>28</v>
      </c>
      <c r="K46" s="114"/>
      <c r="L46" s="109"/>
      <c r="M46" s="109"/>
      <c r="N46" s="109"/>
      <c r="O46" s="109"/>
      <c r="P46" s="109"/>
      <c r="Q46" s="109"/>
      <c r="R46" s="109">
        <v>52</v>
      </c>
      <c r="S46" s="109"/>
    </row>
    <row r="47" spans="1:19" s="52" customFormat="1" ht="15" customHeight="1" x14ac:dyDescent="0.2">
      <c r="A47" s="139" t="s">
        <v>105</v>
      </c>
      <c r="B47" s="140" t="s">
        <v>215</v>
      </c>
      <c r="C47" s="75"/>
      <c r="D47" s="75">
        <v>6</v>
      </c>
      <c r="E47" s="75"/>
      <c r="F47" s="130">
        <f t="shared" si="11"/>
        <v>54</v>
      </c>
      <c r="G47" s="113">
        <v>18</v>
      </c>
      <c r="H47" s="113">
        <f t="shared" si="14"/>
        <v>36</v>
      </c>
      <c r="I47" s="113">
        <v>16</v>
      </c>
      <c r="J47" s="113">
        <v>20</v>
      </c>
      <c r="K47" s="114"/>
      <c r="L47" s="109"/>
      <c r="M47" s="109"/>
      <c r="N47" s="109"/>
      <c r="O47" s="109"/>
      <c r="P47" s="109"/>
      <c r="Q47" s="109"/>
      <c r="R47" s="109"/>
      <c r="S47" s="109">
        <v>36</v>
      </c>
    </row>
    <row r="48" spans="1:19" s="52" customFormat="1" ht="15" customHeight="1" x14ac:dyDescent="0.2">
      <c r="A48" s="139" t="s">
        <v>162</v>
      </c>
      <c r="B48" s="140" t="s">
        <v>173</v>
      </c>
      <c r="C48" s="75">
        <v>6</v>
      </c>
      <c r="D48" s="75"/>
      <c r="E48" s="75"/>
      <c r="F48" s="130">
        <f t="shared" si="11"/>
        <v>147</v>
      </c>
      <c r="G48" s="113">
        <v>49</v>
      </c>
      <c r="H48" s="113">
        <f t="shared" si="14"/>
        <v>98</v>
      </c>
      <c r="I48" s="113">
        <v>30</v>
      </c>
      <c r="J48" s="113">
        <v>68</v>
      </c>
      <c r="K48" s="114"/>
      <c r="L48" s="109"/>
      <c r="M48" s="109"/>
      <c r="N48" s="109"/>
      <c r="O48" s="109"/>
      <c r="P48" s="109"/>
      <c r="Q48" s="109"/>
      <c r="R48" s="109">
        <v>26</v>
      </c>
      <c r="S48" s="109">
        <v>72</v>
      </c>
    </row>
    <row r="49" spans="1:20" s="52" customFormat="1" ht="15" customHeight="1" x14ac:dyDescent="0.2">
      <c r="A49" s="139" t="s">
        <v>175</v>
      </c>
      <c r="B49" s="140" t="s">
        <v>109</v>
      </c>
      <c r="C49" s="75"/>
      <c r="D49" s="75">
        <v>3</v>
      </c>
      <c r="E49" s="75"/>
      <c r="F49" s="130">
        <f t="shared" si="11"/>
        <v>102</v>
      </c>
      <c r="G49" s="113">
        <f>H49*0.5</f>
        <v>34</v>
      </c>
      <c r="H49" s="113">
        <f t="shared" si="14"/>
        <v>68</v>
      </c>
      <c r="I49" s="113">
        <v>30</v>
      </c>
      <c r="J49" s="113">
        <v>38</v>
      </c>
      <c r="K49" s="114"/>
      <c r="L49" s="109"/>
      <c r="M49" s="109"/>
      <c r="N49" s="109"/>
      <c r="O49" s="109"/>
      <c r="P49" s="109">
        <v>68</v>
      </c>
      <c r="Q49" s="109"/>
      <c r="R49" s="109"/>
      <c r="S49" s="109"/>
    </row>
    <row r="50" spans="1:20" s="52" customFormat="1" ht="15" customHeight="1" x14ac:dyDescent="0.2">
      <c r="A50" s="139" t="s">
        <v>217</v>
      </c>
      <c r="B50" s="140" t="s">
        <v>218</v>
      </c>
      <c r="C50" s="75"/>
      <c r="D50" s="75">
        <v>3</v>
      </c>
      <c r="E50" s="75"/>
      <c r="F50" s="130">
        <f t="shared" si="11"/>
        <v>77</v>
      </c>
      <c r="G50" s="113">
        <v>26</v>
      </c>
      <c r="H50" s="113">
        <f t="shared" si="14"/>
        <v>51</v>
      </c>
      <c r="I50" s="113">
        <v>27</v>
      </c>
      <c r="J50" s="113">
        <v>24</v>
      </c>
      <c r="K50" s="114"/>
      <c r="L50" s="109"/>
      <c r="M50" s="109"/>
      <c r="N50" s="109"/>
      <c r="O50" s="109"/>
      <c r="P50" s="109">
        <v>51</v>
      </c>
      <c r="Q50" s="109"/>
      <c r="R50" s="109"/>
      <c r="S50" s="109"/>
    </row>
    <row r="51" spans="1:20" s="52" customFormat="1" ht="15" customHeight="1" thickBot="1" x14ac:dyDescent="0.25">
      <c r="A51" s="141" t="s">
        <v>219</v>
      </c>
      <c r="B51" s="142" t="s">
        <v>142</v>
      </c>
      <c r="C51" s="76"/>
      <c r="D51" s="76" t="s">
        <v>314</v>
      </c>
      <c r="E51" s="76"/>
      <c r="F51" s="121">
        <f t="shared" si="11"/>
        <v>171</v>
      </c>
      <c r="G51" s="121">
        <v>57</v>
      </c>
      <c r="H51" s="121">
        <f t="shared" si="14"/>
        <v>114</v>
      </c>
      <c r="I51" s="121">
        <v>74</v>
      </c>
      <c r="J51" s="121">
        <f>H51-I51</f>
        <v>40</v>
      </c>
      <c r="K51" s="123"/>
      <c r="L51" s="133"/>
      <c r="M51" s="133"/>
      <c r="N51" s="133"/>
      <c r="O51" s="133"/>
      <c r="P51" s="133">
        <v>34</v>
      </c>
      <c r="Q51" s="133">
        <v>80</v>
      </c>
      <c r="R51" s="133"/>
      <c r="S51" s="133"/>
    </row>
    <row r="52" spans="1:20" s="51" customFormat="1" ht="15.75" customHeight="1" thickBot="1" x14ac:dyDescent="0.25">
      <c r="A52" s="134" t="s">
        <v>110</v>
      </c>
      <c r="B52" s="135" t="s">
        <v>111</v>
      </c>
      <c r="C52" s="136">
        <v>4</v>
      </c>
      <c r="D52" s="136">
        <v>4</v>
      </c>
      <c r="E52" s="136">
        <f>E53+E59+E66+E72</f>
        <v>2</v>
      </c>
      <c r="F52" s="103">
        <f t="shared" si="11"/>
        <v>1059</v>
      </c>
      <c r="G52" s="137">
        <f t="shared" ref="G52:M52" si="15">G53+G59+G66+G72</f>
        <v>353</v>
      </c>
      <c r="H52" s="137">
        <f t="shared" si="15"/>
        <v>706</v>
      </c>
      <c r="I52" s="126">
        <f t="shared" si="15"/>
        <v>392</v>
      </c>
      <c r="J52" s="126">
        <f t="shared" si="15"/>
        <v>274</v>
      </c>
      <c r="K52" s="137">
        <f t="shared" si="15"/>
        <v>40</v>
      </c>
      <c r="L52" s="137">
        <f t="shared" si="15"/>
        <v>144</v>
      </c>
      <c r="M52" s="137">
        <f t="shared" si="15"/>
        <v>216</v>
      </c>
      <c r="N52" s="137">
        <f t="shared" ref="N52:S52" si="16">N53+N59+N66+N72</f>
        <v>0</v>
      </c>
      <c r="O52" s="137">
        <f t="shared" si="16"/>
        <v>0</v>
      </c>
      <c r="P52" s="137">
        <f t="shared" si="16"/>
        <v>0</v>
      </c>
      <c r="Q52" s="137">
        <f t="shared" si="16"/>
        <v>280</v>
      </c>
      <c r="R52" s="137">
        <f t="shared" si="16"/>
        <v>246</v>
      </c>
      <c r="S52" s="137">
        <f t="shared" si="16"/>
        <v>180</v>
      </c>
      <c r="T52" s="61"/>
    </row>
    <row r="53" spans="1:20" s="58" customFormat="1" ht="31.5" customHeight="1" thickBot="1" x14ac:dyDescent="0.25">
      <c r="A53" s="101" t="s">
        <v>112</v>
      </c>
      <c r="B53" s="143" t="s">
        <v>220</v>
      </c>
      <c r="C53" s="144">
        <v>1</v>
      </c>
      <c r="D53" s="144">
        <v>1</v>
      </c>
      <c r="E53" s="144">
        <v>1</v>
      </c>
      <c r="F53" s="103">
        <f t="shared" si="11"/>
        <v>330</v>
      </c>
      <c r="G53" s="103">
        <f t="shared" ref="G53:S53" si="17">SUM(G54:G57)</f>
        <v>110</v>
      </c>
      <c r="H53" s="103">
        <f t="shared" si="17"/>
        <v>220</v>
      </c>
      <c r="I53" s="103">
        <f t="shared" si="17"/>
        <v>136</v>
      </c>
      <c r="J53" s="103">
        <f t="shared" si="17"/>
        <v>64</v>
      </c>
      <c r="K53" s="103">
        <f t="shared" si="17"/>
        <v>20</v>
      </c>
      <c r="L53" s="103">
        <f t="shared" si="17"/>
        <v>36</v>
      </c>
      <c r="M53" s="103">
        <f t="shared" si="17"/>
        <v>72</v>
      </c>
      <c r="N53" s="103">
        <f t="shared" si="17"/>
        <v>0</v>
      </c>
      <c r="O53" s="103">
        <f t="shared" si="17"/>
        <v>0</v>
      </c>
      <c r="P53" s="103">
        <f t="shared" si="17"/>
        <v>0</v>
      </c>
      <c r="Q53" s="103">
        <f t="shared" si="17"/>
        <v>220</v>
      </c>
      <c r="R53" s="103">
        <f t="shared" si="17"/>
        <v>0</v>
      </c>
      <c r="S53" s="103">
        <f t="shared" si="17"/>
        <v>0</v>
      </c>
    </row>
    <row r="54" spans="1:20" s="58" customFormat="1" ht="30.75" customHeight="1" x14ac:dyDescent="0.2">
      <c r="A54" s="145" t="s">
        <v>113</v>
      </c>
      <c r="B54" s="145" t="s">
        <v>221</v>
      </c>
      <c r="C54" s="129">
        <v>4</v>
      </c>
      <c r="D54" s="146">
        <v>0</v>
      </c>
      <c r="E54" s="186" t="s">
        <v>270</v>
      </c>
      <c r="F54" s="130">
        <f t="shared" si="11"/>
        <v>240</v>
      </c>
      <c r="G54" s="130">
        <v>80</v>
      </c>
      <c r="H54" s="130">
        <f>P54+Q54+R54+S54</f>
        <v>160</v>
      </c>
      <c r="I54" s="130">
        <v>102</v>
      </c>
      <c r="J54" s="130">
        <v>38</v>
      </c>
      <c r="K54" s="129">
        <v>20</v>
      </c>
      <c r="L54" s="106"/>
      <c r="M54" s="106"/>
      <c r="N54" s="106"/>
      <c r="O54" s="106"/>
      <c r="P54" s="129"/>
      <c r="Q54" s="129">
        <v>160</v>
      </c>
      <c r="R54" s="129"/>
      <c r="S54" s="129"/>
    </row>
    <row r="55" spans="1:20" s="51" customFormat="1" ht="16.5" customHeight="1" x14ac:dyDescent="0.2">
      <c r="A55" s="117" t="s">
        <v>154</v>
      </c>
      <c r="B55" s="117" t="s">
        <v>222</v>
      </c>
      <c r="C55" s="109"/>
      <c r="D55" s="75">
        <v>4</v>
      </c>
      <c r="E55" s="75"/>
      <c r="F55" s="130">
        <f t="shared" si="11"/>
        <v>90</v>
      </c>
      <c r="G55" s="113">
        <v>30</v>
      </c>
      <c r="H55" s="113">
        <f>P55+Q55+R55+S55</f>
        <v>60</v>
      </c>
      <c r="I55" s="113">
        <v>34</v>
      </c>
      <c r="J55" s="113">
        <v>26</v>
      </c>
      <c r="K55" s="109"/>
      <c r="L55" s="114"/>
      <c r="M55" s="114"/>
      <c r="N55" s="114"/>
      <c r="O55" s="114"/>
      <c r="P55" s="109"/>
      <c r="Q55" s="109">
        <v>60</v>
      </c>
      <c r="R55" s="114"/>
      <c r="S55" s="114"/>
    </row>
    <row r="56" spans="1:20" s="59" customFormat="1" ht="15" customHeight="1" x14ac:dyDescent="0.2">
      <c r="A56" s="117" t="s">
        <v>155</v>
      </c>
      <c r="B56" s="117" t="s">
        <v>38</v>
      </c>
      <c r="C56" s="109"/>
      <c r="D56" s="75" t="s">
        <v>140</v>
      </c>
      <c r="E56" s="75"/>
      <c r="F56" s="130">
        <f t="shared" si="11"/>
        <v>0</v>
      </c>
      <c r="G56" s="113"/>
      <c r="H56" s="113"/>
      <c r="I56" s="205"/>
      <c r="J56" s="205">
        <f>H56-I56</f>
        <v>0</v>
      </c>
      <c r="K56" s="114"/>
      <c r="L56" s="109">
        <v>36</v>
      </c>
      <c r="M56" s="109"/>
      <c r="N56" s="109"/>
      <c r="O56" s="109"/>
      <c r="P56" s="109"/>
      <c r="Q56" s="109" t="s">
        <v>167</v>
      </c>
      <c r="R56" s="109"/>
      <c r="S56" s="114"/>
    </row>
    <row r="57" spans="1:20" s="59" customFormat="1" ht="15" customHeight="1" x14ac:dyDescent="0.2">
      <c r="A57" s="108" t="s">
        <v>114</v>
      </c>
      <c r="B57" s="117" t="s">
        <v>54</v>
      </c>
      <c r="C57" s="147"/>
      <c r="D57" s="75" t="s">
        <v>140</v>
      </c>
      <c r="E57" s="147"/>
      <c r="F57" s="130">
        <f t="shared" si="11"/>
        <v>0</v>
      </c>
      <c r="G57" s="116"/>
      <c r="H57" s="116"/>
      <c r="I57" s="207"/>
      <c r="J57" s="205">
        <f>H57-I57</f>
        <v>0</v>
      </c>
      <c r="K57" s="114"/>
      <c r="L57" s="114"/>
      <c r="M57" s="109">
        <v>72</v>
      </c>
      <c r="N57" s="109"/>
      <c r="O57" s="109"/>
      <c r="P57" s="109"/>
      <c r="Q57" s="109" t="s">
        <v>148</v>
      </c>
      <c r="R57" s="114"/>
      <c r="S57" s="114"/>
    </row>
    <row r="58" spans="1:20" s="59" customFormat="1" ht="15" customHeight="1" thickBot="1" x14ac:dyDescent="0.25">
      <c r="A58" s="132" t="s">
        <v>262</v>
      </c>
      <c r="B58" s="120" t="s">
        <v>263</v>
      </c>
      <c r="C58" s="76" t="s">
        <v>140</v>
      </c>
      <c r="D58" s="76"/>
      <c r="E58" s="148"/>
      <c r="F58" s="121">
        <f t="shared" si="11"/>
        <v>0</v>
      </c>
      <c r="G58" s="100"/>
      <c r="H58" s="100"/>
      <c r="I58" s="208"/>
      <c r="J58" s="206"/>
      <c r="K58" s="123"/>
      <c r="L58" s="123"/>
      <c r="M58" s="133"/>
      <c r="N58" s="133"/>
      <c r="O58" s="133"/>
      <c r="P58" s="133"/>
      <c r="Q58" s="133"/>
      <c r="R58" s="123"/>
      <c r="S58" s="123"/>
    </row>
    <row r="59" spans="1:20" s="59" customFormat="1" ht="33" customHeight="1" thickBot="1" x14ac:dyDescent="0.25">
      <c r="A59" s="149" t="s">
        <v>115</v>
      </c>
      <c r="B59" s="150" t="s">
        <v>223</v>
      </c>
      <c r="C59" s="102">
        <v>2</v>
      </c>
      <c r="D59" s="144">
        <v>1</v>
      </c>
      <c r="E59" s="144">
        <v>1</v>
      </c>
      <c r="F59" s="103">
        <f t="shared" si="11"/>
        <v>459</v>
      </c>
      <c r="G59" s="103">
        <f>SUM(G60:G62)</f>
        <v>153</v>
      </c>
      <c r="H59" s="103">
        <f>SUM(H60:H62)</f>
        <v>306</v>
      </c>
      <c r="I59" s="103">
        <f t="shared" ref="I59:T59" si="18">SUM(I60:I62)</f>
        <v>164</v>
      </c>
      <c r="J59" s="103">
        <f t="shared" si="18"/>
        <v>122</v>
      </c>
      <c r="K59" s="103">
        <f>SUM(K60:K62)</f>
        <v>20</v>
      </c>
      <c r="L59" s="103">
        <f>SUM(L60:L64)</f>
        <v>36</v>
      </c>
      <c r="M59" s="103">
        <f>SUM(M60:M64)</f>
        <v>72</v>
      </c>
      <c r="N59" s="103">
        <f t="shared" si="18"/>
        <v>0</v>
      </c>
      <c r="O59" s="103">
        <f t="shared" si="18"/>
        <v>0</v>
      </c>
      <c r="P59" s="103">
        <f t="shared" si="18"/>
        <v>0</v>
      </c>
      <c r="Q59" s="103">
        <v>60</v>
      </c>
      <c r="R59" s="103">
        <f t="shared" si="18"/>
        <v>246</v>
      </c>
      <c r="S59" s="151">
        <f t="shared" si="18"/>
        <v>0</v>
      </c>
      <c r="T59" s="72">
        <f t="shared" si="18"/>
        <v>0</v>
      </c>
    </row>
    <row r="60" spans="1:20" s="51" customFormat="1" ht="32.25" customHeight="1" x14ac:dyDescent="0.2">
      <c r="A60" s="104" t="s">
        <v>116</v>
      </c>
      <c r="B60" s="145" t="s">
        <v>224</v>
      </c>
      <c r="C60" s="146">
        <v>5</v>
      </c>
      <c r="D60" s="146"/>
      <c r="E60" s="186" t="s">
        <v>271</v>
      </c>
      <c r="F60" s="130">
        <f t="shared" si="11"/>
        <v>186</v>
      </c>
      <c r="G60" s="130">
        <v>62</v>
      </c>
      <c r="H60" s="130">
        <f>P60+Q60+R60+S60</f>
        <v>124</v>
      </c>
      <c r="I60" s="130">
        <v>62</v>
      </c>
      <c r="J60" s="130">
        <v>42</v>
      </c>
      <c r="K60" s="129">
        <v>20</v>
      </c>
      <c r="L60" s="106"/>
      <c r="M60" s="106"/>
      <c r="N60" s="106"/>
      <c r="O60" s="106"/>
      <c r="P60" s="129"/>
      <c r="Q60" s="129">
        <v>60</v>
      </c>
      <c r="R60" s="129">
        <v>64</v>
      </c>
      <c r="S60" s="129"/>
    </row>
    <row r="61" spans="1:20" s="51" customFormat="1" ht="30" customHeight="1" x14ac:dyDescent="0.2">
      <c r="A61" s="108" t="s">
        <v>136</v>
      </c>
      <c r="B61" s="117" t="s">
        <v>225</v>
      </c>
      <c r="C61" s="75">
        <v>5</v>
      </c>
      <c r="D61" s="75"/>
      <c r="E61" s="75"/>
      <c r="F61" s="130">
        <f t="shared" si="11"/>
        <v>156</v>
      </c>
      <c r="G61" s="113">
        <v>52</v>
      </c>
      <c r="H61" s="113">
        <f>P61+Q61+R61+S61</f>
        <v>104</v>
      </c>
      <c r="I61" s="113">
        <v>60</v>
      </c>
      <c r="J61" s="113">
        <v>44</v>
      </c>
      <c r="K61" s="109"/>
      <c r="L61" s="114"/>
      <c r="M61" s="114"/>
      <c r="N61" s="114"/>
      <c r="O61" s="114"/>
      <c r="P61" s="109"/>
      <c r="Q61" s="109"/>
      <c r="R61" s="109">
        <v>104</v>
      </c>
      <c r="S61" s="109"/>
    </row>
    <row r="62" spans="1:20" s="52" customFormat="1" ht="30" customHeight="1" x14ac:dyDescent="0.2">
      <c r="A62" s="108" t="s">
        <v>156</v>
      </c>
      <c r="B62" s="117" t="s">
        <v>226</v>
      </c>
      <c r="C62" s="75"/>
      <c r="D62" s="75">
        <v>5</v>
      </c>
      <c r="E62" s="75"/>
      <c r="F62" s="130">
        <f t="shared" si="11"/>
        <v>117</v>
      </c>
      <c r="G62" s="113">
        <v>39</v>
      </c>
      <c r="H62" s="113">
        <f>P62+Q62+R62+S62</f>
        <v>78</v>
      </c>
      <c r="I62" s="113">
        <v>42</v>
      </c>
      <c r="J62" s="113">
        <v>36</v>
      </c>
      <c r="K62" s="109"/>
      <c r="L62" s="114"/>
      <c r="M62" s="114"/>
      <c r="N62" s="114"/>
      <c r="O62" s="114"/>
      <c r="P62" s="109"/>
      <c r="Q62" s="109"/>
      <c r="R62" s="109">
        <v>78</v>
      </c>
      <c r="S62" s="109"/>
    </row>
    <row r="63" spans="1:20" s="35" customFormat="1" ht="16.5" customHeight="1" x14ac:dyDescent="0.2">
      <c r="A63" s="108" t="s">
        <v>168</v>
      </c>
      <c r="B63" s="117" t="s">
        <v>38</v>
      </c>
      <c r="C63" s="75"/>
      <c r="D63" s="75" t="s">
        <v>227</v>
      </c>
      <c r="E63" s="75"/>
      <c r="F63" s="130">
        <f t="shared" si="11"/>
        <v>0</v>
      </c>
      <c r="G63" s="113"/>
      <c r="H63" s="113"/>
      <c r="I63" s="205"/>
      <c r="J63" s="209">
        <f>H63-I63</f>
        <v>0</v>
      </c>
      <c r="K63" s="109"/>
      <c r="L63" s="109">
        <v>36</v>
      </c>
      <c r="M63" s="114"/>
      <c r="N63" s="114"/>
      <c r="O63" s="114"/>
      <c r="P63" s="109"/>
      <c r="Q63" s="109"/>
      <c r="R63" s="109" t="s">
        <v>233</v>
      </c>
      <c r="S63" s="109"/>
    </row>
    <row r="64" spans="1:20" s="35" customFormat="1" ht="15" customHeight="1" x14ac:dyDescent="0.2">
      <c r="A64" s="108" t="s">
        <v>117</v>
      </c>
      <c r="B64" s="117" t="s">
        <v>54</v>
      </c>
      <c r="C64" s="147"/>
      <c r="D64" s="75" t="s">
        <v>227</v>
      </c>
      <c r="E64" s="147"/>
      <c r="F64" s="130">
        <f t="shared" si="11"/>
        <v>0</v>
      </c>
      <c r="G64" s="116"/>
      <c r="H64" s="116"/>
      <c r="I64" s="207"/>
      <c r="J64" s="209">
        <f>H64-I64</f>
        <v>0</v>
      </c>
      <c r="K64" s="114"/>
      <c r="L64" s="114"/>
      <c r="M64" s="109">
        <v>72</v>
      </c>
      <c r="N64" s="109"/>
      <c r="O64" s="109"/>
      <c r="P64" s="114"/>
      <c r="Q64" s="114"/>
      <c r="R64" s="109" t="s">
        <v>234</v>
      </c>
      <c r="S64" s="114"/>
    </row>
    <row r="65" spans="1:21" s="35" customFormat="1" ht="15" customHeight="1" thickBot="1" x14ac:dyDescent="0.25">
      <c r="A65" s="99" t="s">
        <v>264</v>
      </c>
      <c r="B65" s="120" t="s">
        <v>263</v>
      </c>
      <c r="C65" s="76" t="s">
        <v>227</v>
      </c>
      <c r="D65" s="76"/>
      <c r="E65" s="148"/>
      <c r="F65" s="121">
        <f t="shared" si="11"/>
        <v>0</v>
      </c>
      <c r="G65" s="100"/>
      <c r="H65" s="100"/>
      <c r="I65" s="208"/>
      <c r="J65" s="210"/>
      <c r="K65" s="123"/>
      <c r="L65" s="123"/>
      <c r="M65" s="133"/>
      <c r="N65" s="133"/>
      <c r="O65" s="133"/>
      <c r="P65" s="123"/>
      <c r="Q65" s="123"/>
      <c r="R65" s="133"/>
      <c r="S65" s="123"/>
    </row>
    <row r="66" spans="1:21" s="52" customFormat="1" ht="32.25" customHeight="1" thickBot="1" x14ac:dyDescent="0.25">
      <c r="A66" s="149" t="s">
        <v>118</v>
      </c>
      <c r="B66" s="150" t="s">
        <v>248</v>
      </c>
      <c r="C66" s="102"/>
      <c r="D66" s="144">
        <v>2</v>
      </c>
      <c r="E66" s="144"/>
      <c r="F66" s="103">
        <f t="shared" si="11"/>
        <v>162</v>
      </c>
      <c r="G66" s="103">
        <f>SUM(G67:G68)</f>
        <v>54</v>
      </c>
      <c r="H66" s="103">
        <f>SUM(H67:H68)</f>
        <v>108</v>
      </c>
      <c r="I66" s="103">
        <f>SUM(I67:I68)</f>
        <v>62</v>
      </c>
      <c r="J66" s="103">
        <f>SUM(J67:J68)</f>
        <v>46</v>
      </c>
      <c r="K66" s="103">
        <f>SUM(K67:K68)</f>
        <v>0</v>
      </c>
      <c r="L66" s="103">
        <f>SUM(L67:L70)</f>
        <v>36</v>
      </c>
      <c r="M66" s="103">
        <f>SUM(M67:M70)</f>
        <v>36</v>
      </c>
      <c r="N66" s="102"/>
      <c r="O66" s="102"/>
      <c r="P66" s="102"/>
      <c r="Q66" s="102">
        <f>SUM(Q67:Q68)</f>
        <v>0</v>
      </c>
      <c r="R66" s="102">
        <f>SUM(R67:R68)</f>
        <v>0</v>
      </c>
      <c r="S66" s="102">
        <f>SUM(S67:S68)</f>
        <v>108</v>
      </c>
    </row>
    <row r="67" spans="1:21" s="58" customFormat="1" ht="18" customHeight="1" x14ac:dyDescent="0.2">
      <c r="A67" s="104" t="s">
        <v>119</v>
      </c>
      <c r="B67" s="145" t="s">
        <v>228</v>
      </c>
      <c r="C67" s="146"/>
      <c r="D67" s="146">
        <v>6</v>
      </c>
      <c r="E67" s="146"/>
      <c r="F67" s="130">
        <f t="shared" si="11"/>
        <v>81</v>
      </c>
      <c r="G67" s="130">
        <v>27</v>
      </c>
      <c r="H67" s="130">
        <f>P67+Q67+R67+S67</f>
        <v>54</v>
      </c>
      <c r="I67" s="130">
        <v>28</v>
      </c>
      <c r="J67" s="130">
        <f>H67-I67</f>
        <v>26</v>
      </c>
      <c r="K67" s="129"/>
      <c r="L67" s="129"/>
      <c r="M67" s="153"/>
      <c r="N67" s="153"/>
      <c r="O67" s="153"/>
      <c r="P67" s="129"/>
      <c r="Q67" s="129"/>
      <c r="R67" s="129"/>
      <c r="S67" s="129">
        <v>54</v>
      </c>
    </row>
    <row r="68" spans="1:21" s="51" customFormat="1" ht="17.25" customHeight="1" x14ac:dyDescent="0.2">
      <c r="A68" s="108" t="s">
        <v>157</v>
      </c>
      <c r="B68" s="117" t="s">
        <v>229</v>
      </c>
      <c r="C68" s="75"/>
      <c r="D68" s="75">
        <v>6</v>
      </c>
      <c r="E68" s="75"/>
      <c r="F68" s="130">
        <f t="shared" si="11"/>
        <v>81</v>
      </c>
      <c r="G68" s="113">
        <f>H68*0.5</f>
        <v>27</v>
      </c>
      <c r="H68" s="113">
        <f>P68+Q68+R68+S68</f>
        <v>54</v>
      </c>
      <c r="I68" s="113">
        <v>34</v>
      </c>
      <c r="J68" s="113">
        <v>20</v>
      </c>
      <c r="K68" s="109"/>
      <c r="L68" s="109"/>
      <c r="M68" s="147"/>
      <c r="N68" s="147"/>
      <c r="O68" s="147"/>
      <c r="P68" s="109"/>
      <c r="Q68" s="109"/>
      <c r="R68" s="109"/>
      <c r="S68" s="109">
        <v>54</v>
      </c>
    </row>
    <row r="69" spans="1:21" s="59" customFormat="1" ht="15.75" customHeight="1" x14ac:dyDescent="0.2">
      <c r="A69" s="108" t="s">
        <v>158</v>
      </c>
      <c r="B69" s="117" t="s">
        <v>38</v>
      </c>
      <c r="C69" s="75"/>
      <c r="D69" s="75" t="s">
        <v>199</v>
      </c>
      <c r="E69" s="75"/>
      <c r="F69" s="130">
        <f t="shared" si="11"/>
        <v>0</v>
      </c>
      <c r="G69" s="113"/>
      <c r="H69" s="113"/>
      <c r="I69" s="205"/>
      <c r="J69" s="205">
        <f>H69-I69</f>
        <v>0</v>
      </c>
      <c r="K69" s="109"/>
      <c r="L69" s="109">
        <v>36</v>
      </c>
      <c r="M69" s="75"/>
      <c r="N69" s="75"/>
      <c r="O69" s="75"/>
      <c r="P69" s="109"/>
      <c r="Q69" s="109"/>
      <c r="R69" s="109"/>
      <c r="S69" s="109" t="s">
        <v>167</v>
      </c>
    </row>
    <row r="70" spans="1:21" s="59" customFormat="1" ht="15.75" customHeight="1" x14ac:dyDescent="0.2">
      <c r="A70" s="108" t="s">
        <v>120</v>
      </c>
      <c r="B70" s="117" t="s">
        <v>54</v>
      </c>
      <c r="C70" s="75"/>
      <c r="D70" s="75" t="s">
        <v>199</v>
      </c>
      <c r="E70" s="75"/>
      <c r="F70" s="130">
        <f t="shared" si="11"/>
        <v>0</v>
      </c>
      <c r="G70" s="109"/>
      <c r="H70" s="109"/>
      <c r="I70" s="211"/>
      <c r="J70" s="205">
        <f>H70-I70</f>
        <v>0</v>
      </c>
      <c r="K70" s="109"/>
      <c r="L70" s="109"/>
      <c r="M70" s="75">
        <v>36</v>
      </c>
      <c r="N70" s="75"/>
      <c r="O70" s="75"/>
      <c r="P70" s="109"/>
      <c r="Q70" s="109"/>
      <c r="R70" s="109"/>
      <c r="S70" s="109" t="s">
        <v>167</v>
      </c>
    </row>
    <row r="71" spans="1:21" s="59" customFormat="1" ht="15.75" customHeight="1" thickBot="1" x14ac:dyDescent="0.25">
      <c r="A71" s="132" t="s">
        <v>265</v>
      </c>
      <c r="B71" s="120" t="s">
        <v>263</v>
      </c>
      <c r="C71" s="76" t="s">
        <v>199</v>
      </c>
      <c r="D71" s="76"/>
      <c r="E71" s="76"/>
      <c r="F71" s="121">
        <f t="shared" si="11"/>
        <v>0</v>
      </c>
      <c r="G71" s="133"/>
      <c r="H71" s="133"/>
      <c r="I71" s="212"/>
      <c r="J71" s="206"/>
      <c r="K71" s="133"/>
      <c r="L71" s="133"/>
      <c r="M71" s="76"/>
      <c r="N71" s="76"/>
      <c r="O71" s="76"/>
      <c r="P71" s="133"/>
      <c r="Q71" s="133"/>
      <c r="R71" s="133"/>
      <c r="S71" s="133"/>
    </row>
    <row r="72" spans="1:21" s="51" customFormat="1" ht="31.5" customHeight="1" thickBot="1" x14ac:dyDescent="0.25">
      <c r="A72" s="149" t="s">
        <v>121</v>
      </c>
      <c r="B72" s="150" t="s">
        <v>230</v>
      </c>
      <c r="C72" s="102">
        <v>1</v>
      </c>
      <c r="D72" s="245" t="s">
        <v>324</v>
      </c>
      <c r="E72" s="245" t="s">
        <v>324</v>
      </c>
      <c r="F72" s="103">
        <f t="shared" si="11"/>
        <v>108</v>
      </c>
      <c r="G72" s="103">
        <f t="shared" ref="G72:S72" si="19">G73</f>
        <v>36</v>
      </c>
      <c r="H72" s="103">
        <f t="shared" si="19"/>
        <v>72</v>
      </c>
      <c r="I72" s="103">
        <f t="shared" si="19"/>
        <v>30</v>
      </c>
      <c r="J72" s="103">
        <f t="shared" si="19"/>
        <v>42</v>
      </c>
      <c r="K72" s="103">
        <f t="shared" si="19"/>
        <v>0</v>
      </c>
      <c r="L72" s="103">
        <v>36</v>
      </c>
      <c r="M72" s="103">
        <v>36</v>
      </c>
      <c r="N72" s="103">
        <f t="shared" si="19"/>
        <v>0</v>
      </c>
      <c r="O72" s="103">
        <f t="shared" si="19"/>
        <v>0</v>
      </c>
      <c r="P72" s="103">
        <f t="shared" si="19"/>
        <v>0</v>
      </c>
      <c r="Q72" s="103">
        <f t="shared" si="19"/>
        <v>0</v>
      </c>
      <c r="R72" s="103">
        <f t="shared" si="19"/>
        <v>0</v>
      </c>
      <c r="S72" s="103">
        <f t="shared" si="19"/>
        <v>72</v>
      </c>
    </row>
    <row r="73" spans="1:21" s="58" customFormat="1" ht="32.25" customHeight="1" x14ac:dyDescent="0.2">
      <c r="A73" s="104" t="s">
        <v>231</v>
      </c>
      <c r="B73" s="145" t="s">
        <v>232</v>
      </c>
      <c r="C73" s="146">
        <v>6</v>
      </c>
      <c r="D73" s="146"/>
      <c r="E73" s="146"/>
      <c r="F73" s="130">
        <f t="shared" si="11"/>
        <v>108</v>
      </c>
      <c r="G73" s="130">
        <v>36</v>
      </c>
      <c r="H73" s="130">
        <v>72</v>
      </c>
      <c r="I73" s="130">
        <v>30</v>
      </c>
      <c r="J73" s="130">
        <v>42</v>
      </c>
      <c r="K73" s="129"/>
      <c r="L73" s="129"/>
      <c r="M73" s="153"/>
      <c r="N73" s="153"/>
      <c r="O73" s="153"/>
      <c r="P73" s="129"/>
      <c r="Q73" s="129"/>
      <c r="R73" s="129"/>
      <c r="S73" s="129">
        <v>72</v>
      </c>
    </row>
    <row r="74" spans="1:21" s="29" customFormat="1" ht="15.75" customHeight="1" x14ac:dyDescent="0.2">
      <c r="A74" s="108" t="s">
        <v>159</v>
      </c>
      <c r="B74" s="117" t="s">
        <v>38</v>
      </c>
      <c r="C74" s="75"/>
      <c r="D74" s="75" t="s">
        <v>199</v>
      </c>
      <c r="E74" s="75"/>
      <c r="F74" s="130">
        <f>G74+H74</f>
        <v>0</v>
      </c>
      <c r="G74" s="109"/>
      <c r="H74" s="109"/>
      <c r="I74" s="211"/>
      <c r="J74" s="209">
        <f>H74-I74</f>
        <v>0</v>
      </c>
      <c r="K74" s="109"/>
      <c r="L74" s="109">
        <v>36</v>
      </c>
      <c r="M74" s="75"/>
      <c r="N74" s="75"/>
      <c r="O74" s="75"/>
      <c r="P74" s="109"/>
      <c r="Q74" s="109"/>
      <c r="R74" s="109"/>
      <c r="S74" s="109" t="s">
        <v>233</v>
      </c>
    </row>
    <row r="75" spans="1:21" s="29" customFormat="1" ht="15.75" customHeight="1" thickBot="1" x14ac:dyDescent="0.25">
      <c r="A75" s="132" t="s">
        <v>166</v>
      </c>
      <c r="B75" s="120" t="s">
        <v>54</v>
      </c>
      <c r="C75" s="76"/>
      <c r="D75" s="76" t="s">
        <v>199</v>
      </c>
      <c r="E75" s="76"/>
      <c r="F75" s="121">
        <f>G75+H75</f>
        <v>0</v>
      </c>
      <c r="G75" s="133"/>
      <c r="H75" s="133"/>
      <c r="I75" s="133"/>
      <c r="J75" s="152">
        <f>H75-I75</f>
        <v>0</v>
      </c>
      <c r="K75" s="133"/>
      <c r="L75" s="133"/>
      <c r="M75" s="76">
        <v>36</v>
      </c>
      <c r="N75" s="76"/>
      <c r="O75" s="76"/>
      <c r="P75" s="133"/>
      <c r="Q75" s="133"/>
      <c r="R75" s="133"/>
      <c r="S75" s="133" t="s">
        <v>233</v>
      </c>
    </row>
    <row r="76" spans="1:21" s="73" customFormat="1" ht="15.75" customHeight="1" thickBot="1" x14ac:dyDescent="0.25">
      <c r="A76" s="154" t="s">
        <v>266</v>
      </c>
      <c r="B76" s="124" t="s">
        <v>263</v>
      </c>
      <c r="C76" s="77" t="s">
        <v>199</v>
      </c>
      <c r="D76" s="77"/>
      <c r="E76" s="77"/>
      <c r="F76" s="155"/>
      <c r="G76" s="155"/>
      <c r="H76" s="155"/>
      <c r="I76" s="155"/>
      <c r="J76" s="156"/>
      <c r="K76" s="155"/>
      <c r="L76" s="155"/>
      <c r="M76" s="77"/>
      <c r="N76" s="77"/>
      <c r="O76" s="77"/>
      <c r="P76" s="155"/>
      <c r="Q76" s="155"/>
      <c r="R76" s="155"/>
      <c r="S76" s="155"/>
    </row>
    <row r="77" spans="1:21" ht="18" customHeight="1" thickBot="1" x14ac:dyDescent="0.25">
      <c r="A77" s="101" t="s">
        <v>143</v>
      </c>
      <c r="B77" s="143" t="s">
        <v>55</v>
      </c>
      <c r="C77" s="144"/>
      <c r="D77" s="157"/>
      <c r="E77" s="144"/>
      <c r="F77" s="158"/>
      <c r="G77" s="158"/>
      <c r="H77" s="158"/>
      <c r="I77" s="158"/>
      <c r="J77" s="159">
        <f t="shared" ref="J77:J82" si="20">H77-I77</f>
        <v>0</v>
      </c>
      <c r="K77" s="158"/>
      <c r="L77" s="158"/>
      <c r="M77" s="158"/>
      <c r="N77" s="158"/>
      <c r="O77" s="158"/>
      <c r="P77" s="102"/>
      <c r="Q77" s="158"/>
      <c r="R77" s="102"/>
      <c r="S77" s="102" t="s">
        <v>144</v>
      </c>
      <c r="T77" s="16"/>
      <c r="U77" s="16"/>
    </row>
    <row r="78" spans="1:21" s="36" customFormat="1" ht="16.5" customHeight="1" x14ac:dyDescent="0.2">
      <c r="A78" s="105" t="s">
        <v>122</v>
      </c>
      <c r="B78" s="160" t="s">
        <v>208</v>
      </c>
      <c r="C78" s="153"/>
      <c r="D78" s="153"/>
      <c r="E78" s="153"/>
      <c r="F78" s="129"/>
      <c r="G78" s="129"/>
      <c r="H78" s="129"/>
      <c r="I78" s="129"/>
      <c r="J78" s="161">
        <f t="shared" si="20"/>
        <v>0</v>
      </c>
      <c r="K78" s="129"/>
      <c r="L78" s="129"/>
      <c r="M78" s="129"/>
      <c r="N78" s="129"/>
      <c r="O78" s="129"/>
      <c r="P78" s="129"/>
      <c r="Q78" s="129"/>
      <c r="R78" s="129"/>
      <c r="S78" s="106" t="s">
        <v>145</v>
      </c>
    </row>
    <row r="79" spans="1:21" ht="18" customHeight="1" x14ac:dyDescent="0.2">
      <c r="A79" s="115"/>
      <c r="B79" s="162" t="s">
        <v>146</v>
      </c>
      <c r="C79" s="147"/>
      <c r="D79" s="147"/>
      <c r="E79" s="147"/>
      <c r="F79" s="109"/>
      <c r="G79" s="109"/>
      <c r="H79" s="109"/>
      <c r="I79" s="109"/>
      <c r="J79" s="110">
        <f t="shared" si="20"/>
        <v>0</v>
      </c>
      <c r="K79" s="109"/>
      <c r="L79" s="109"/>
      <c r="M79" s="109"/>
      <c r="N79" s="109"/>
      <c r="O79" s="109"/>
      <c r="P79" s="109"/>
      <c r="Q79" s="109"/>
      <c r="R79" s="109"/>
      <c r="S79" s="109"/>
      <c r="T79" s="16"/>
      <c r="U79" s="16"/>
    </row>
    <row r="80" spans="1:21" ht="15.75" customHeight="1" x14ac:dyDescent="0.2">
      <c r="A80" s="108"/>
      <c r="B80" s="162" t="s">
        <v>60</v>
      </c>
      <c r="C80" s="147"/>
      <c r="D80" s="147"/>
      <c r="E80" s="147"/>
      <c r="F80" s="109"/>
      <c r="G80" s="109"/>
      <c r="H80" s="109"/>
      <c r="I80" s="109"/>
      <c r="J80" s="110">
        <f t="shared" si="20"/>
        <v>0</v>
      </c>
      <c r="K80" s="109"/>
      <c r="L80" s="109"/>
      <c r="M80" s="109"/>
      <c r="N80" s="109"/>
      <c r="O80" s="109"/>
      <c r="P80" s="109"/>
      <c r="Q80" s="109"/>
      <c r="R80" s="109"/>
      <c r="S80" s="109"/>
      <c r="T80" s="16"/>
      <c r="U80" s="16"/>
    </row>
    <row r="81" spans="1:21" s="29" customFormat="1" ht="32.25" customHeight="1" x14ac:dyDescent="0.2">
      <c r="A81" s="108" t="s">
        <v>61</v>
      </c>
      <c r="B81" s="213" t="s">
        <v>307</v>
      </c>
      <c r="C81" s="75"/>
      <c r="D81" s="75"/>
      <c r="E81" s="75"/>
      <c r="F81" s="109"/>
      <c r="G81" s="109"/>
      <c r="H81" s="109"/>
      <c r="I81" s="109"/>
      <c r="J81" s="110">
        <f t="shared" si="20"/>
        <v>0</v>
      </c>
      <c r="K81" s="109"/>
      <c r="L81" s="109"/>
      <c r="M81" s="109"/>
      <c r="N81" s="109"/>
      <c r="O81" s="109"/>
      <c r="P81" s="109"/>
      <c r="Q81" s="109"/>
      <c r="R81" s="109"/>
      <c r="S81" s="109" t="s">
        <v>147</v>
      </c>
    </row>
    <row r="82" spans="1:21" ht="31.5" customHeight="1" x14ac:dyDescent="0.2">
      <c r="A82" s="108" t="s">
        <v>62</v>
      </c>
      <c r="B82" s="213" t="s">
        <v>308</v>
      </c>
      <c r="C82" s="75"/>
      <c r="D82" s="75"/>
      <c r="E82" s="75"/>
      <c r="F82" s="109"/>
      <c r="G82" s="109"/>
      <c r="H82" s="109"/>
      <c r="I82" s="109"/>
      <c r="J82" s="110">
        <f t="shared" si="20"/>
        <v>0</v>
      </c>
      <c r="K82" s="109"/>
      <c r="L82" s="109"/>
      <c r="M82" s="109"/>
      <c r="N82" s="109"/>
      <c r="O82" s="109"/>
      <c r="P82" s="109"/>
      <c r="Q82" s="109"/>
      <c r="R82" s="109"/>
      <c r="S82" s="109" t="s">
        <v>148</v>
      </c>
      <c r="T82" s="16"/>
      <c r="U82" s="16"/>
    </row>
    <row r="83" spans="1:21" s="32" customFormat="1" ht="17.25" customHeight="1" x14ac:dyDescent="0.25">
      <c r="A83" s="365" t="s">
        <v>59</v>
      </c>
      <c r="B83" s="364" t="s">
        <v>174</v>
      </c>
      <c r="C83" s="366"/>
      <c r="D83" s="366"/>
      <c r="E83" s="366"/>
      <c r="F83" s="363"/>
      <c r="G83" s="363"/>
      <c r="H83" s="368" t="s">
        <v>24</v>
      </c>
      <c r="I83" s="371" t="s">
        <v>56</v>
      </c>
      <c r="J83" s="374"/>
      <c r="K83" s="374"/>
      <c r="L83" s="374"/>
      <c r="M83" s="374"/>
      <c r="N83" s="109">
        <v>15</v>
      </c>
      <c r="O83" s="109">
        <v>16</v>
      </c>
      <c r="P83" s="216">
        <v>13</v>
      </c>
      <c r="Q83" s="216">
        <v>12</v>
      </c>
      <c r="R83" s="216">
        <v>9</v>
      </c>
      <c r="S83" s="216">
        <v>7</v>
      </c>
      <c r="T83" s="28"/>
      <c r="U83" s="27"/>
    </row>
    <row r="84" spans="1:21" ht="14.25" customHeight="1" x14ac:dyDescent="0.25">
      <c r="A84" s="365"/>
      <c r="B84" s="364"/>
      <c r="C84" s="366"/>
      <c r="D84" s="366"/>
      <c r="E84" s="366"/>
      <c r="F84" s="363"/>
      <c r="G84" s="363"/>
      <c r="H84" s="369"/>
      <c r="I84" s="371" t="s">
        <v>57</v>
      </c>
      <c r="J84" s="374"/>
      <c r="K84" s="374"/>
      <c r="L84" s="374"/>
      <c r="M84" s="374"/>
      <c r="N84" s="163"/>
      <c r="O84" s="163"/>
      <c r="P84" s="216"/>
      <c r="Q84" s="216">
        <v>36</v>
      </c>
      <c r="R84" s="216">
        <v>36</v>
      </c>
      <c r="S84" s="216">
        <v>72</v>
      </c>
      <c r="T84" s="28"/>
      <c r="U84" s="27"/>
    </row>
    <row r="85" spans="1:21" s="29" customFormat="1" ht="30" customHeight="1" x14ac:dyDescent="0.25">
      <c r="A85" s="164"/>
      <c r="B85" s="165" t="s">
        <v>246</v>
      </c>
      <c r="C85" s="166"/>
      <c r="D85" s="166"/>
      <c r="E85" s="166"/>
      <c r="F85" s="109"/>
      <c r="G85" s="109"/>
      <c r="H85" s="369"/>
      <c r="I85" s="372" t="s">
        <v>58</v>
      </c>
      <c r="J85" s="373"/>
      <c r="K85" s="373"/>
      <c r="L85" s="373"/>
      <c r="M85" s="373"/>
      <c r="N85" s="166"/>
      <c r="O85" s="166"/>
      <c r="P85" s="215"/>
      <c r="Q85" s="215">
        <v>72</v>
      </c>
      <c r="R85" s="216">
        <v>72</v>
      </c>
      <c r="S85" s="216" t="s">
        <v>235</v>
      </c>
      <c r="T85" s="28"/>
      <c r="U85" s="27"/>
    </row>
    <row r="86" spans="1:21" s="29" customFormat="1" ht="14.25" customHeight="1" x14ac:dyDescent="0.25">
      <c r="A86" s="167"/>
      <c r="B86" s="167"/>
      <c r="C86" s="109"/>
      <c r="D86" s="109"/>
      <c r="E86" s="109"/>
      <c r="F86" s="109"/>
      <c r="G86" s="109"/>
      <c r="H86" s="369"/>
      <c r="I86" s="375" t="s">
        <v>315</v>
      </c>
      <c r="J86" s="376"/>
      <c r="K86" s="376"/>
      <c r="L86" s="376"/>
      <c r="M86" s="376"/>
      <c r="N86" s="168"/>
      <c r="O86" s="169">
        <v>5</v>
      </c>
      <c r="P86" s="169"/>
      <c r="Q86" s="169">
        <v>3</v>
      </c>
      <c r="R86" s="169">
        <v>2</v>
      </c>
      <c r="S86" s="169">
        <v>2</v>
      </c>
      <c r="T86" s="28"/>
      <c r="U86" s="44"/>
    </row>
    <row r="87" spans="1:21" ht="13.5" customHeight="1" x14ac:dyDescent="0.25">
      <c r="A87" s="167"/>
      <c r="B87" s="167"/>
      <c r="C87" s="109"/>
      <c r="D87" s="109"/>
      <c r="E87" s="109"/>
      <c r="F87" s="109"/>
      <c r="G87" s="109"/>
      <c r="H87" s="369"/>
      <c r="I87" s="371" t="s">
        <v>325</v>
      </c>
      <c r="J87" s="371"/>
      <c r="K87" s="371"/>
      <c r="L87" s="371"/>
      <c r="M87" s="371"/>
      <c r="N87" s="109">
        <v>1</v>
      </c>
      <c r="O87" s="109" t="s">
        <v>323</v>
      </c>
      <c r="P87" s="216">
        <v>7</v>
      </c>
      <c r="Q87" s="216" t="s">
        <v>329</v>
      </c>
      <c r="R87" s="216">
        <v>4</v>
      </c>
      <c r="S87" s="216">
        <v>4</v>
      </c>
      <c r="T87" s="28"/>
      <c r="U87" s="27"/>
    </row>
    <row r="88" spans="1:21" s="31" customFormat="1" ht="13.5" customHeight="1" x14ac:dyDescent="0.25">
      <c r="A88" s="167"/>
      <c r="B88" s="167"/>
      <c r="C88" s="109"/>
      <c r="D88" s="109"/>
      <c r="E88" s="109"/>
      <c r="F88" s="109"/>
      <c r="G88" s="109"/>
      <c r="H88" s="370"/>
      <c r="I88" s="371" t="s">
        <v>317</v>
      </c>
      <c r="J88" s="371"/>
      <c r="K88" s="371"/>
      <c r="L88" s="371"/>
      <c r="M88" s="371"/>
      <c r="N88" s="109"/>
      <c r="O88" s="109"/>
      <c r="P88" s="216"/>
      <c r="Q88" s="216" t="s">
        <v>316</v>
      </c>
      <c r="R88" s="216" t="s">
        <v>316</v>
      </c>
      <c r="S88" s="216"/>
      <c r="T88" s="28"/>
      <c r="U88" s="27"/>
    </row>
    <row r="89" spans="1:21" s="26" customFormat="1" ht="16.5" customHeight="1" x14ac:dyDescent="0.2">
      <c r="A89" s="16"/>
      <c r="B89" s="16"/>
      <c r="C89" s="15"/>
      <c r="D89" s="15"/>
      <c r="E89" s="15"/>
      <c r="F89" s="15"/>
      <c r="G89" s="15"/>
      <c r="H89" s="15"/>
      <c r="I89" s="367"/>
      <c r="J89" s="367"/>
      <c r="K89" s="367"/>
      <c r="L89" s="367"/>
      <c r="M89" s="367"/>
      <c r="N89" s="70"/>
      <c r="O89" s="70"/>
      <c r="P89" s="70"/>
      <c r="Q89" s="71"/>
      <c r="R89" s="71"/>
      <c r="S89" s="71"/>
      <c r="T89" s="15"/>
      <c r="U89" s="15"/>
    </row>
    <row r="90" spans="1:21" s="26" customFormat="1" ht="15" customHeight="1" x14ac:dyDescent="0.2">
      <c r="A90" s="16"/>
      <c r="B90" s="16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48"/>
      <c r="O90" s="48"/>
      <c r="P90" s="15"/>
      <c r="Q90" s="15"/>
      <c r="R90" s="15"/>
      <c r="S90" s="15"/>
      <c r="T90" s="15"/>
      <c r="U90" s="15"/>
    </row>
    <row r="91" spans="1:21" ht="18.75" customHeight="1" x14ac:dyDescent="0.2"/>
    <row r="92" spans="1:21" s="29" customFormat="1" ht="18.75" customHeight="1" x14ac:dyDescent="0.2">
      <c r="A92" s="16"/>
      <c r="B92" s="16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48"/>
      <c r="O92" s="48"/>
      <c r="P92" s="15"/>
      <c r="Q92" s="15"/>
      <c r="R92" s="15"/>
      <c r="S92" s="15"/>
      <c r="T92" s="15"/>
      <c r="U92" s="15"/>
    </row>
    <row r="93" spans="1:21" ht="13.5" customHeight="1" x14ac:dyDescent="0.2"/>
    <row r="94" spans="1:21" ht="27" customHeight="1" x14ac:dyDescent="0.2"/>
    <row r="95" spans="1:21" ht="26.25" customHeight="1" x14ac:dyDescent="0.2"/>
    <row r="96" spans="1:21" ht="23.25" customHeight="1" x14ac:dyDescent="0.2"/>
    <row r="97" spans="3:21" ht="11.25" customHeight="1" x14ac:dyDescent="0.2"/>
    <row r="98" spans="3:21" ht="22.5" customHeight="1" x14ac:dyDescent="0.2"/>
    <row r="99" spans="3:21" ht="17.25" customHeight="1" x14ac:dyDescent="0.2"/>
    <row r="107" spans="3:21" x14ac:dyDescent="0.2"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29"/>
      <c r="O107" s="29"/>
      <c r="P107" s="16"/>
      <c r="Q107" s="16"/>
      <c r="R107" s="16"/>
      <c r="S107" s="16"/>
      <c r="T107" s="16"/>
      <c r="U107" s="16"/>
    </row>
    <row r="108" spans="3:21" x14ac:dyDescent="0.2"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29"/>
      <c r="O108" s="29"/>
      <c r="P108" s="16"/>
      <c r="Q108" s="16"/>
      <c r="R108" s="16"/>
      <c r="S108" s="16"/>
      <c r="T108" s="16"/>
      <c r="U108" s="16"/>
    </row>
    <row r="112" spans="3:21" x14ac:dyDescent="0.2"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29"/>
      <c r="O112" s="29"/>
      <c r="P112" s="16"/>
      <c r="Q112" s="16"/>
      <c r="R112" s="16"/>
      <c r="S112" s="16"/>
      <c r="T112" s="16"/>
      <c r="U112" s="16"/>
    </row>
    <row r="117" spans="3:21" x14ac:dyDescent="0.2"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29"/>
      <c r="O117" s="29"/>
      <c r="P117" s="16"/>
      <c r="Q117" s="16"/>
      <c r="R117" s="16"/>
      <c r="S117" s="16"/>
      <c r="T117" s="16"/>
      <c r="U117" s="16"/>
    </row>
    <row r="118" spans="3:21" x14ac:dyDescent="0.2"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29"/>
      <c r="O118" s="29"/>
      <c r="P118" s="16"/>
      <c r="Q118" s="16"/>
      <c r="R118" s="16"/>
      <c r="S118" s="16"/>
      <c r="T118" s="16"/>
      <c r="U118" s="16"/>
    </row>
    <row r="119" spans="3:21" x14ac:dyDescent="0.2"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29"/>
      <c r="O119" s="29"/>
      <c r="P119" s="16"/>
      <c r="Q119" s="16"/>
      <c r="R119" s="16"/>
      <c r="S119" s="16"/>
      <c r="T119" s="16"/>
      <c r="U119" s="16"/>
    </row>
    <row r="120" spans="3:21" x14ac:dyDescent="0.2"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29"/>
      <c r="O120" s="29"/>
      <c r="P120" s="16"/>
      <c r="Q120" s="16"/>
      <c r="R120" s="16"/>
      <c r="S120" s="16"/>
      <c r="T120" s="16"/>
      <c r="U120" s="16"/>
    </row>
    <row r="121" spans="3:21" x14ac:dyDescent="0.2"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29"/>
      <c r="O121" s="29"/>
      <c r="P121" s="16"/>
      <c r="Q121" s="16"/>
      <c r="R121" s="16"/>
      <c r="S121" s="16"/>
      <c r="T121" s="16"/>
      <c r="U121" s="16"/>
    </row>
    <row r="127" spans="3:21" x14ac:dyDescent="0.2"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29"/>
      <c r="O127" s="29"/>
      <c r="P127" s="16"/>
      <c r="Q127" s="16"/>
      <c r="R127" s="16"/>
      <c r="S127" s="16"/>
      <c r="T127" s="16"/>
      <c r="U127" s="16"/>
    </row>
    <row r="153" spans="3:21" x14ac:dyDescent="0.2"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29"/>
      <c r="O153" s="29"/>
      <c r="P153" s="16"/>
      <c r="Q153" s="16"/>
      <c r="R153" s="16"/>
      <c r="S153" s="16"/>
      <c r="T153" s="16"/>
      <c r="U153" s="16"/>
    </row>
    <row r="154" spans="3:21" x14ac:dyDescent="0.2"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29"/>
      <c r="O154" s="29"/>
      <c r="P154" s="16"/>
      <c r="Q154" s="16"/>
      <c r="R154" s="16"/>
      <c r="S154" s="16"/>
      <c r="T154" s="16"/>
      <c r="U154" s="16"/>
    </row>
  </sheetData>
  <mergeCells count="32">
    <mergeCell ref="I89:M89"/>
    <mergeCell ref="N5:O5"/>
    <mergeCell ref="H83:H88"/>
    <mergeCell ref="I88:M88"/>
    <mergeCell ref="I87:M87"/>
    <mergeCell ref="I85:M85"/>
    <mergeCell ref="I83:M83"/>
    <mergeCell ref="I84:M84"/>
    <mergeCell ref="I86:M86"/>
    <mergeCell ref="F83:F84"/>
    <mergeCell ref="G83:G84"/>
    <mergeCell ref="B83:B84"/>
    <mergeCell ref="A83:A84"/>
    <mergeCell ref="C83:C84"/>
    <mergeCell ref="D83:D84"/>
    <mergeCell ref="E83:E84"/>
    <mergeCell ref="A1:U1"/>
    <mergeCell ref="A3:A6"/>
    <mergeCell ref="B3:B6"/>
    <mergeCell ref="R5:S5"/>
    <mergeCell ref="F3:K3"/>
    <mergeCell ref="H4:K4"/>
    <mergeCell ref="L3:M4"/>
    <mergeCell ref="G4:G6"/>
    <mergeCell ref="F4:F6"/>
    <mergeCell ref="H5:H6"/>
    <mergeCell ref="P5:Q5"/>
    <mergeCell ref="M5:M6"/>
    <mergeCell ref="I5:K5"/>
    <mergeCell ref="L5:L6"/>
    <mergeCell ref="C3:E5"/>
    <mergeCell ref="N3:S4"/>
  </mergeCells>
  <phoneticPr fontId="4" type="noConversion"/>
  <conditionalFormatting sqref="C7:S7">
    <cfRule type="cellIs" dxfId="31" priority="60" operator="equal">
      <formula>0</formula>
    </cfRule>
    <cfRule type="cellIs" dxfId="30" priority="61" operator="equal">
      <formula>0</formula>
    </cfRule>
  </conditionalFormatting>
  <conditionalFormatting sqref="G72:S72 G37:J37 I59:T59 G66:M66 I90:J1048576 A85:G1048576 A76:G80 N1:S2 N5:S7 A1:M7 B27 P10:XFD26 G34:S34 H34:H36 H40:H1048576 G29:H33 G73:H73 A28:E75 G52:G75 C7:S7 G39:H51 F38:S38 A83:G83 A81:A82 C81:G82 J37:J38 K29:S82 K49:XFD51 G52:S53 I56:J59 I63:J72 K73:XFD73 I74:J88 K89:S1048576 K83:O88 T1:XFD1048576">
    <cfRule type="cellIs" dxfId="29" priority="59" operator="equal">
      <formula>0</formula>
    </cfRule>
  </conditionalFormatting>
  <conditionalFormatting sqref="A27">
    <cfRule type="cellIs" dxfId="28" priority="45" operator="equal">
      <formula>0</formula>
    </cfRule>
  </conditionalFormatting>
  <conditionalFormatting sqref="P9:S9 F27:F37 G27:S28 F39:F75">
    <cfRule type="cellIs" dxfId="27" priority="38" operator="equal">
      <formula>0</formula>
    </cfRule>
  </conditionalFormatting>
  <conditionalFormatting sqref="C27:E27">
    <cfRule type="cellIs" dxfId="26" priority="32" operator="equal">
      <formula>0</formula>
    </cfRule>
    <cfRule type="cellIs" dxfId="25" priority="33" operator="equal">
      <formula>0</formula>
    </cfRule>
  </conditionalFormatting>
  <conditionalFormatting sqref="C27:E27">
    <cfRule type="cellIs" dxfId="24" priority="31" operator="equal">
      <formula>0</formula>
    </cfRule>
  </conditionalFormatting>
  <conditionalFormatting sqref="J29:J33">
    <cfRule type="cellIs" dxfId="23" priority="28" operator="equal">
      <formula>0</formula>
    </cfRule>
  </conditionalFormatting>
  <conditionalFormatting sqref="J35:J36">
    <cfRule type="cellIs" dxfId="22" priority="27" operator="equal">
      <formula>0</formula>
    </cfRule>
  </conditionalFormatting>
  <conditionalFormatting sqref="I39:J51">
    <cfRule type="cellIs" dxfId="21" priority="26" operator="equal">
      <formula>0</formula>
    </cfRule>
  </conditionalFormatting>
  <conditionalFormatting sqref="I54:J55">
    <cfRule type="cellIs" dxfId="20" priority="25" operator="equal">
      <formula>0</formula>
    </cfRule>
  </conditionalFormatting>
  <conditionalFormatting sqref="I60:J62">
    <cfRule type="cellIs" dxfId="19" priority="24" operator="equal">
      <formula>0</formula>
    </cfRule>
  </conditionalFormatting>
  <conditionalFormatting sqref="I73:J73">
    <cfRule type="cellIs" dxfId="18" priority="23" operator="equal">
      <formula>0</formula>
    </cfRule>
  </conditionalFormatting>
  <conditionalFormatting sqref="P83:S88">
    <cfRule type="cellIs" dxfId="17" priority="22" operator="equal">
      <formula>0</formula>
    </cfRule>
  </conditionalFormatting>
  <conditionalFormatting sqref="C8:S8 C9:O9">
    <cfRule type="cellIs" dxfId="16" priority="19" operator="equal">
      <formula>0</formula>
    </cfRule>
  </conditionalFormatting>
  <conditionalFormatting sqref="C8:E9">
    <cfRule type="cellIs" dxfId="15" priority="20" operator="equal">
      <formula>0</formula>
    </cfRule>
    <cfRule type="cellIs" dxfId="14" priority="21" operator="equal">
      <formula>0</formula>
    </cfRule>
  </conditionalFormatting>
  <conditionalFormatting sqref="A16:O16">
    <cfRule type="cellIs" dxfId="13" priority="7" operator="equal">
      <formula>0</formula>
    </cfRule>
  </conditionalFormatting>
  <conditionalFormatting sqref="C16:E16">
    <cfRule type="cellIs" dxfId="12" priority="8" operator="equal">
      <formula>0</formula>
    </cfRule>
    <cfRule type="cellIs" dxfId="11" priority="9" operator="equal">
      <formula>0</formula>
    </cfRule>
  </conditionalFormatting>
  <conditionalFormatting sqref="A10:B15 I10:O15">
    <cfRule type="cellIs" dxfId="10" priority="14" operator="equal">
      <formula>0</formula>
    </cfRule>
  </conditionalFormatting>
  <conditionalFormatting sqref="D11:H11 C19:H22 K19:O26 C10:H10 A17:B26 C18:O18 C12:H15 C17 E17:O17 C24:H26 C23 E23:H23">
    <cfRule type="cellIs" dxfId="9" priority="11" operator="equal">
      <formula>0</formula>
    </cfRule>
  </conditionalFormatting>
  <conditionalFormatting sqref="D11:E11 C12:E15 C10:E10 C18:E22 C17 E17 C24:E26 C23 E23">
    <cfRule type="cellIs" dxfId="8" priority="12" operator="equal">
      <formula>0</formula>
    </cfRule>
    <cfRule type="cellIs" dxfId="7" priority="13" operator="equal">
      <formula>0</formula>
    </cfRule>
  </conditionalFormatting>
  <conditionalFormatting sqref="I19:J26">
    <cfRule type="cellIs" dxfId="6" priority="10" operator="equal">
      <formula>0</formula>
    </cfRule>
  </conditionalFormatting>
  <conditionalFormatting sqref="D17">
    <cfRule type="cellIs" dxfId="5" priority="4" operator="equal">
      <formula>0</formula>
    </cfRule>
  </conditionalFormatting>
  <conditionalFormatting sqref="D17">
    <cfRule type="cellIs" dxfId="4" priority="5" operator="equal">
      <formula>0</formula>
    </cfRule>
    <cfRule type="cellIs" dxfId="3" priority="6" operator="equal">
      <formula>0</formula>
    </cfRule>
  </conditionalFormatting>
  <conditionalFormatting sqref="D23">
    <cfRule type="cellIs" dxfId="2" priority="1" operator="equal">
      <formula>0</formula>
    </cfRule>
  </conditionalFormatting>
  <conditionalFormatting sqref="D23">
    <cfRule type="cellIs" dxfId="1" priority="2" operator="equal">
      <formula>0</formula>
    </cfRule>
    <cfRule type="cellIs" dxfId="0" priority="3" operator="equal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8" scale="68" fitToHeight="0" orientation="landscape" r:id="rId1"/>
  <headerFooter alignWithMargins="0"/>
  <cellWatches>
    <cellWatch r="I6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zoomScale="85" zoomScaleNormal="85" workbookViewId="0">
      <selection activeCell="A53" sqref="A53:H53"/>
    </sheetView>
  </sheetViews>
  <sheetFormatPr defaultRowHeight="12.75" x14ac:dyDescent="0.2"/>
  <cols>
    <col min="1" max="1" width="9.140625" style="11"/>
    <col min="2" max="2" width="50.28515625" style="11" customWidth="1"/>
    <col min="3" max="3" width="10.28515625" style="12" customWidth="1"/>
    <col min="4" max="4" width="16" style="11" customWidth="1"/>
    <col min="5" max="5" width="14.42578125" style="12" customWidth="1"/>
    <col min="6" max="6" width="70.7109375" style="11" customWidth="1"/>
    <col min="7" max="7" width="0.42578125" style="11" customWidth="1"/>
    <col min="8" max="8" width="25.5703125" style="11" customWidth="1"/>
    <col min="9" max="9" width="5" style="11" customWidth="1"/>
    <col min="10" max="10" width="6" style="11" customWidth="1"/>
    <col min="11" max="11" width="5.28515625" style="11" customWidth="1"/>
    <col min="12" max="12" width="4.42578125" style="11" customWidth="1"/>
    <col min="13" max="13" width="4" style="11" customWidth="1"/>
    <col min="14" max="16384" width="9.140625" style="11"/>
  </cols>
  <sheetData>
    <row r="1" spans="1:8" ht="27" customHeight="1" thickBot="1" x14ac:dyDescent="0.25">
      <c r="B1" s="396" t="s">
        <v>79</v>
      </c>
      <c r="C1" s="397"/>
      <c r="D1" s="397"/>
      <c r="E1" s="404" t="s">
        <v>75</v>
      </c>
      <c r="F1" s="404"/>
      <c r="G1" s="404"/>
      <c r="H1" s="404"/>
    </row>
    <row r="2" spans="1:8" ht="30" customHeight="1" x14ac:dyDescent="0.2">
      <c r="A2" s="17" t="s">
        <v>27</v>
      </c>
      <c r="B2" s="18" t="s">
        <v>26</v>
      </c>
      <c r="C2" s="18" t="s">
        <v>76</v>
      </c>
      <c r="D2" s="19" t="s">
        <v>77</v>
      </c>
      <c r="E2" s="13" t="s">
        <v>27</v>
      </c>
      <c r="F2" s="401" t="s">
        <v>26</v>
      </c>
      <c r="G2" s="402"/>
      <c r="H2" s="403"/>
    </row>
    <row r="3" spans="1:8" ht="17.25" customHeight="1" x14ac:dyDescent="0.2">
      <c r="A3" s="178" t="s">
        <v>169</v>
      </c>
      <c r="B3" s="179" t="s">
        <v>38</v>
      </c>
      <c r="C3" s="96" t="s">
        <v>238</v>
      </c>
      <c r="D3" s="180">
        <v>4</v>
      </c>
      <c r="E3" s="14"/>
      <c r="F3" s="384" t="s">
        <v>71</v>
      </c>
      <c r="G3" s="385"/>
      <c r="H3" s="386"/>
    </row>
    <row r="4" spans="1:8" ht="25.5" customHeight="1" x14ac:dyDescent="0.2">
      <c r="A4" s="178" t="s">
        <v>170</v>
      </c>
      <c r="B4" s="179" t="s">
        <v>54</v>
      </c>
      <c r="C4" s="96" t="s">
        <v>238</v>
      </c>
      <c r="D4" s="180">
        <v>6</v>
      </c>
      <c r="E4" s="170">
        <v>1</v>
      </c>
      <c r="F4" s="381" t="s">
        <v>137</v>
      </c>
      <c r="G4" s="382"/>
      <c r="H4" s="383"/>
    </row>
    <row r="5" spans="1:8" ht="15.95" customHeight="1" x14ac:dyDescent="0.2">
      <c r="A5" s="178" t="s">
        <v>78</v>
      </c>
      <c r="B5" s="179" t="s">
        <v>55</v>
      </c>
      <c r="C5" s="96">
        <v>6</v>
      </c>
      <c r="D5" s="180">
        <v>4</v>
      </c>
      <c r="E5" s="170">
        <v>2</v>
      </c>
      <c r="F5" s="381" t="s">
        <v>127</v>
      </c>
      <c r="G5" s="382"/>
      <c r="H5" s="383"/>
    </row>
    <row r="6" spans="1:8" ht="15.95" customHeight="1" thickBot="1" x14ac:dyDescent="0.25">
      <c r="A6" s="181"/>
      <c r="B6" s="182" t="s">
        <v>64</v>
      </c>
      <c r="C6" s="97"/>
      <c r="D6" s="183">
        <v>14</v>
      </c>
      <c r="E6" s="170">
        <v>3</v>
      </c>
      <c r="F6" s="398" t="s">
        <v>200</v>
      </c>
      <c r="G6" s="399"/>
      <c r="H6" s="400"/>
    </row>
    <row r="7" spans="1:8" ht="15.95" customHeight="1" x14ac:dyDescent="0.2">
      <c r="E7" s="170">
        <v>4</v>
      </c>
      <c r="F7" s="381" t="s">
        <v>281</v>
      </c>
      <c r="G7" s="382"/>
      <c r="H7" s="383"/>
    </row>
    <row r="8" spans="1:8" s="49" customFormat="1" ht="15.95" customHeight="1" x14ac:dyDescent="0.2">
      <c r="C8" s="12"/>
      <c r="E8" s="170">
        <v>5</v>
      </c>
      <c r="F8" s="171" t="s">
        <v>282</v>
      </c>
      <c r="G8" s="172"/>
      <c r="H8" s="173"/>
    </row>
    <row r="9" spans="1:8" ht="15.95" customHeight="1" x14ac:dyDescent="0.2">
      <c r="E9" s="170">
        <v>6</v>
      </c>
      <c r="F9" s="381" t="s">
        <v>135</v>
      </c>
      <c r="G9" s="382"/>
      <c r="H9" s="383"/>
    </row>
    <row r="10" spans="1:8" ht="15.95" customHeight="1" x14ac:dyDescent="0.2">
      <c r="E10" s="170">
        <v>7</v>
      </c>
      <c r="F10" s="381" t="s">
        <v>283</v>
      </c>
      <c r="G10" s="382"/>
      <c r="H10" s="383"/>
    </row>
    <row r="11" spans="1:8" ht="15.95" customHeight="1" x14ac:dyDescent="0.2">
      <c r="A11" s="20"/>
      <c r="B11" s="20"/>
      <c r="C11" s="39"/>
      <c r="D11" s="21"/>
      <c r="E11" s="170">
        <v>8</v>
      </c>
      <c r="F11" s="381" t="s">
        <v>151</v>
      </c>
      <c r="G11" s="382"/>
      <c r="H11" s="383"/>
    </row>
    <row r="12" spans="1:8" ht="20.25" customHeight="1" x14ac:dyDescent="0.2">
      <c r="A12" s="20"/>
      <c r="B12" s="20"/>
      <c r="C12" s="39"/>
      <c r="D12" s="21"/>
      <c r="E12" s="170">
        <v>9</v>
      </c>
      <c r="F12" s="381" t="s">
        <v>239</v>
      </c>
      <c r="G12" s="382"/>
      <c r="H12" s="383"/>
    </row>
    <row r="13" spans="1:8" ht="15.95" customHeight="1" x14ac:dyDescent="0.2">
      <c r="A13" s="20"/>
      <c r="B13" s="20"/>
      <c r="C13" s="39"/>
      <c r="D13" s="21"/>
      <c r="E13" s="170">
        <v>10</v>
      </c>
      <c r="F13" s="381" t="s">
        <v>284</v>
      </c>
      <c r="G13" s="382"/>
      <c r="H13" s="383"/>
    </row>
    <row r="14" spans="1:8" ht="17.25" customHeight="1" x14ac:dyDescent="0.2">
      <c r="A14" s="22"/>
      <c r="B14" s="24"/>
      <c r="C14" s="25"/>
      <c r="D14" s="23"/>
      <c r="E14" s="170">
        <v>11</v>
      </c>
      <c r="F14" s="381" t="s">
        <v>240</v>
      </c>
      <c r="G14" s="382"/>
      <c r="H14" s="383"/>
    </row>
    <row r="15" spans="1:8" s="66" customFormat="1" ht="14.25" customHeight="1" x14ac:dyDescent="0.2">
      <c r="A15" s="62"/>
      <c r="B15" s="63"/>
      <c r="C15" s="64"/>
      <c r="D15" s="65"/>
      <c r="E15" s="170">
        <v>12</v>
      </c>
      <c r="F15" s="171" t="s">
        <v>242</v>
      </c>
      <c r="G15" s="172"/>
      <c r="H15" s="173"/>
    </row>
    <row r="16" spans="1:8" ht="15.95" customHeight="1" x14ac:dyDescent="0.2">
      <c r="A16" s="20"/>
      <c r="B16" s="20"/>
      <c r="C16" s="39"/>
      <c r="D16" s="21"/>
      <c r="E16" s="170">
        <v>13</v>
      </c>
      <c r="F16" s="381" t="s">
        <v>285</v>
      </c>
      <c r="G16" s="382"/>
      <c r="H16" s="383"/>
    </row>
    <row r="17" spans="1:13" ht="14.25" customHeight="1" x14ac:dyDescent="0.2">
      <c r="A17" s="20"/>
      <c r="B17" s="20"/>
      <c r="C17" s="39"/>
      <c r="D17" s="21"/>
      <c r="E17" s="170">
        <v>14</v>
      </c>
      <c r="F17" s="381" t="s">
        <v>201</v>
      </c>
      <c r="G17" s="382"/>
      <c r="H17" s="383"/>
    </row>
    <row r="18" spans="1:13" ht="18" customHeight="1" x14ac:dyDescent="0.2">
      <c r="A18" s="20"/>
      <c r="B18" s="20"/>
      <c r="C18" s="39"/>
      <c r="D18" s="21"/>
      <c r="E18" s="170">
        <v>15</v>
      </c>
      <c r="F18" s="381" t="s">
        <v>241</v>
      </c>
      <c r="G18" s="382"/>
      <c r="H18" s="383"/>
    </row>
    <row r="19" spans="1:13" ht="15.95" customHeight="1" x14ac:dyDescent="0.2">
      <c r="A19" s="20"/>
      <c r="B19" s="20"/>
      <c r="C19" s="39"/>
      <c r="D19" s="40"/>
      <c r="E19" s="170"/>
      <c r="F19" s="384" t="s">
        <v>72</v>
      </c>
      <c r="G19" s="385"/>
      <c r="H19" s="386"/>
    </row>
    <row r="20" spans="1:13" ht="15.95" customHeight="1" x14ac:dyDescent="0.2">
      <c r="A20" s="20"/>
      <c r="B20" s="20"/>
      <c r="C20" s="39"/>
      <c r="D20" s="21"/>
      <c r="E20" s="170" t="s">
        <v>68</v>
      </c>
      <c r="F20" s="392" t="s">
        <v>243</v>
      </c>
      <c r="G20" s="393"/>
      <c r="H20" s="394"/>
    </row>
    <row r="21" spans="1:13" ht="15.95" customHeight="1" x14ac:dyDescent="0.2">
      <c r="A21" s="20"/>
      <c r="B21" s="20"/>
      <c r="C21" s="42"/>
      <c r="D21" s="21"/>
      <c r="E21" s="170" t="s">
        <v>69</v>
      </c>
      <c r="F21" s="174" t="s">
        <v>244</v>
      </c>
      <c r="G21" s="175"/>
      <c r="H21" s="176"/>
    </row>
    <row r="22" spans="1:13" s="74" customFormat="1" ht="15.95" customHeight="1" x14ac:dyDescent="0.2">
      <c r="A22" s="20"/>
      <c r="B22" s="20"/>
      <c r="C22" s="53"/>
      <c r="D22" s="21"/>
      <c r="E22" s="170"/>
      <c r="F22" s="405" t="s">
        <v>286</v>
      </c>
      <c r="G22" s="406"/>
      <c r="H22" s="407"/>
    </row>
    <row r="23" spans="1:13" ht="15.95" customHeight="1" x14ac:dyDescent="0.2">
      <c r="A23" s="20"/>
      <c r="B23" s="20"/>
      <c r="C23" s="39"/>
      <c r="D23" s="20"/>
      <c r="E23" s="170"/>
      <c r="F23" s="384" t="s">
        <v>73</v>
      </c>
      <c r="G23" s="385"/>
      <c r="H23" s="386"/>
    </row>
    <row r="24" spans="1:13" ht="15.95" customHeight="1" x14ac:dyDescent="0.2">
      <c r="A24" s="20"/>
      <c r="B24" s="20"/>
      <c r="C24" s="39"/>
      <c r="D24" s="20"/>
      <c r="E24" s="170" t="s">
        <v>68</v>
      </c>
      <c r="F24" s="381" t="s">
        <v>138</v>
      </c>
      <c r="G24" s="382"/>
      <c r="H24" s="383"/>
    </row>
    <row r="25" spans="1:13" ht="15.95" customHeight="1" x14ac:dyDescent="0.2">
      <c r="A25" s="20"/>
      <c r="B25" s="20"/>
      <c r="C25" s="39"/>
      <c r="D25" s="20"/>
      <c r="E25" s="170" t="s">
        <v>69</v>
      </c>
      <c r="F25" s="381" t="s">
        <v>150</v>
      </c>
      <c r="G25" s="382"/>
      <c r="H25" s="383"/>
    </row>
    <row r="26" spans="1:13" ht="16.5" customHeight="1" x14ac:dyDescent="0.2">
      <c r="A26" s="20"/>
      <c r="B26" s="20"/>
      <c r="C26" s="39"/>
      <c r="D26" s="20"/>
      <c r="E26" s="170" t="s">
        <v>70</v>
      </c>
      <c r="F26" s="171" t="s">
        <v>269</v>
      </c>
      <c r="G26" s="172"/>
      <c r="H26" s="173"/>
    </row>
    <row r="27" spans="1:13" ht="12" customHeight="1" x14ac:dyDescent="0.2">
      <c r="A27" s="20"/>
      <c r="B27" s="20"/>
      <c r="C27" s="39"/>
      <c r="D27" s="20"/>
      <c r="E27" s="170"/>
      <c r="F27" s="384" t="s">
        <v>74</v>
      </c>
      <c r="G27" s="385"/>
      <c r="H27" s="386"/>
    </row>
    <row r="28" spans="1:13" ht="14.25" customHeight="1" x14ac:dyDescent="0.2">
      <c r="A28" s="20"/>
      <c r="B28" s="20"/>
      <c r="C28" s="39"/>
      <c r="D28" s="20"/>
      <c r="E28" s="170" t="s">
        <v>68</v>
      </c>
      <c r="F28" s="381" t="s">
        <v>128</v>
      </c>
      <c r="G28" s="382"/>
      <c r="H28" s="383"/>
    </row>
    <row r="29" spans="1:13" ht="17.25" customHeight="1" thickBot="1" x14ac:dyDescent="0.25">
      <c r="A29" s="20"/>
      <c r="B29" s="20"/>
      <c r="C29" s="39"/>
      <c r="D29" s="20"/>
      <c r="E29" s="177" t="s">
        <v>69</v>
      </c>
      <c r="F29" s="387" t="s">
        <v>129</v>
      </c>
      <c r="G29" s="388"/>
      <c r="H29" s="389"/>
    </row>
    <row r="30" spans="1:13" ht="18.75" customHeight="1" x14ac:dyDescent="0.2"/>
    <row r="31" spans="1:13" s="54" customFormat="1" ht="24" customHeight="1" x14ac:dyDescent="0.2">
      <c r="C31" s="55"/>
      <c r="D31" s="390" t="s">
        <v>130</v>
      </c>
      <c r="E31" s="390"/>
      <c r="F31" s="390"/>
    </row>
    <row r="32" spans="1:13" s="54" customFormat="1" ht="248.25" customHeight="1" x14ac:dyDescent="0.2">
      <c r="A32" s="391" t="s">
        <v>318</v>
      </c>
      <c r="B32" s="391"/>
      <c r="C32" s="391"/>
      <c r="D32" s="391"/>
      <c r="E32" s="391"/>
      <c r="F32" s="391"/>
      <c r="G32" s="391"/>
      <c r="H32" s="391"/>
      <c r="I32" s="391"/>
      <c r="J32" s="391"/>
      <c r="K32" s="391"/>
      <c r="L32" s="391"/>
      <c r="M32" s="391"/>
    </row>
    <row r="33" spans="1:13" s="54" customFormat="1" ht="22.5" customHeight="1" x14ac:dyDescent="0.2">
      <c r="A33" s="377" t="s">
        <v>152</v>
      </c>
      <c r="B33" s="377"/>
      <c r="C33" s="377"/>
      <c r="D33" s="377"/>
      <c r="E33" s="377"/>
      <c r="F33" s="377"/>
      <c r="G33" s="377"/>
      <c r="H33" s="377"/>
      <c r="I33" s="377"/>
      <c r="J33" s="377"/>
      <c r="K33" s="377"/>
      <c r="L33" s="377"/>
      <c r="M33" s="377"/>
    </row>
    <row r="34" spans="1:13" s="54" customFormat="1" ht="38.25" customHeight="1" x14ac:dyDescent="0.2">
      <c r="A34" s="377" t="s">
        <v>131</v>
      </c>
      <c r="B34" s="377"/>
      <c r="C34" s="377"/>
      <c r="D34" s="377"/>
      <c r="E34" s="377"/>
      <c r="F34" s="377"/>
      <c r="G34" s="377"/>
      <c r="H34" s="377"/>
      <c r="I34" s="377"/>
      <c r="J34" s="377"/>
      <c r="K34" s="377"/>
      <c r="L34" s="377"/>
      <c r="M34" s="377"/>
    </row>
    <row r="35" spans="1:13" s="54" customFormat="1" ht="24" customHeight="1" x14ac:dyDescent="0.2">
      <c r="A35" s="377" t="s">
        <v>132</v>
      </c>
      <c r="B35" s="377"/>
      <c r="C35" s="377"/>
      <c r="D35" s="377"/>
      <c r="E35" s="377"/>
      <c r="F35" s="377"/>
      <c r="G35" s="377"/>
      <c r="H35" s="377"/>
      <c r="I35" s="377"/>
      <c r="J35" s="377"/>
      <c r="K35" s="377"/>
      <c r="L35" s="377"/>
      <c r="M35" s="377"/>
    </row>
    <row r="36" spans="1:13" s="74" customFormat="1" ht="74.25" customHeight="1" x14ac:dyDescent="0.2">
      <c r="A36" s="377" t="s">
        <v>260</v>
      </c>
      <c r="B36" s="377"/>
      <c r="C36" s="377"/>
      <c r="D36" s="377"/>
      <c r="E36" s="377"/>
      <c r="F36" s="377"/>
      <c r="G36" s="377"/>
      <c r="H36" s="377"/>
      <c r="I36" s="377"/>
      <c r="J36" s="377"/>
      <c r="K36" s="377"/>
      <c r="L36" s="377"/>
      <c r="M36" s="377"/>
    </row>
    <row r="37" spans="1:13" s="54" customFormat="1" ht="76.5" customHeight="1" x14ac:dyDescent="0.2">
      <c r="A37" s="377" t="s">
        <v>287</v>
      </c>
      <c r="B37" s="377"/>
      <c r="C37" s="377"/>
      <c r="D37" s="377"/>
      <c r="E37" s="377"/>
      <c r="F37" s="377"/>
      <c r="G37" s="377"/>
      <c r="H37" s="377"/>
      <c r="I37" s="377"/>
      <c r="J37" s="377"/>
      <c r="K37" s="377"/>
      <c r="L37" s="377"/>
      <c r="M37" s="377"/>
    </row>
    <row r="38" spans="1:13" s="54" customFormat="1" ht="37.5" customHeight="1" x14ac:dyDescent="0.2">
      <c r="A38" s="377" t="s">
        <v>267</v>
      </c>
      <c r="B38" s="377"/>
      <c r="C38" s="377"/>
      <c r="D38" s="377"/>
      <c r="E38" s="377"/>
      <c r="F38" s="377"/>
      <c r="G38" s="377"/>
      <c r="H38" s="377"/>
      <c r="I38" s="377"/>
      <c r="J38" s="377"/>
      <c r="K38" s="377"/>
      <c r="L38" s="377"/>
      <c r="M38" s="377"/>
    </row>
    <row r="39" spans="1:13" s="54" customFormat="1" ht="153.75" customHeight="1" x14ac:dyDescent="0.2">
      <c r="A39" s="377" t="s">
        <v>320</v>
      </c>
      <c r="B39" s="377"/>
      <c r="C39" s="377"/>
      <c r="D39" s="377"/>
      <c r="E39" s="377"/>
      <c r="F39" s="377"/>
      <c r="G39" s="377"/>
      <c r="H39" s="377"/>
      <c r="I39" s="377"/>
      <c r="J39" s="377"/>
      <c r="K39" s="377"/>
      <c r="L39" s="377"/>
      <c r="M39" s="377"/>
    </row>
    <row r="40" spans="1:13" s="54" customFormat="1" ht="23.25" customHeight="1" x14ac:dyDescent="0.2">
      <c r="A40" s="377" t="s">
        <v>319</v>
      </c>
      <c r="B40" s="377"/>
      <c r="C40" s="377"/>
      <c r="D40" s="377"/>
      <c r="E40" s="377"/>
      <c r="F40" s="377"/>
      <c r="G40" s="377"/>
      <c r="H40" s="377"/>
      <c r="I40" s="377"/>
      <c r="J40" s="377"/>
      <c r="K40" s="377"/>
      <c r="L40" s="377"/>
      <c r="M40" s="377"/>
    </row>
    <row r="41" spans="1:13" s="56" customFormat="1" ht="56.25" customHeight="1" x14ac:dyDescent="0.2">
      <c r="A41" s="377" t="s">
        <v>288</v>
      </c>
      <c r="B41" s="377"/>
      <c r="C41" s="377"/>
      <c r="D41" s="377"/>
      <c r="E41" s="377"/>
      <c r="F41" s="377"/>
      <c r="G41" s="377"/>
      <c r="H41" s="377"/>
      <c r="I41" s="377"/>
      <c r="J41" s="377"/>
      <c r="K41" s="377"/>
      <c r="L41" s="377"/>
      <c r="M41" s="377"/>
    </row>
    <row r="42" spans="1:13" s="54" customFormat="1" ht="42" customHeight="1" x14ac:dyDescent="0.2">
      <c r="A42" s="377" t="s">
        <v>202</v>
      </c>
      <c r="B42" s="377"/>
      <c r="C42" s="377"/>
      <c r="D42" s="377"/>
      <c r="E42" s="377"/>
      <c r="F42" s="377"/>
      <c r="G42" s="377"/>
      <c r="H42" s="377"/>
      <c r="I42" s="377"/>
      <c r="J42" s="377"/>
      <c r="K42" s="377"/>
      <c r="L42" s="377"/>
      <c r="M42" s="377"/>
    </row>
    <row r="43" spans="1:13" s="54" customFormat="1" ht="191.25" customHeight="1" x14ac:dyDescent="0.2">
      <c r="A43" s="377" t="s">
        <v>289</v>
      </c>
      <c r="B43" s="377"/>
      <c r="C43" s="377"/>
      <c r="D43" s="377"/>
      <c r="E43" s="377"/>
      <c r="F43" s="377"/>
      <c r="G43" s="377"/>
      <c r="H43" s="377"/>
      <c r="I43" s="377"/>
      <c r="J43" s="377"/>
      <c r="K43" s="377"/>
      <c r="L43" s="377"/>
      <c r="M43" s="377"/>
    </row>
    <row r="44" spans="1:13" s="54" customFormat="1" ht="22.5" customHeight="1" x14ac:dyDescent="0.2">
      <c r="A44" s="377" t="s">
        <v>245</v>
      </c>
      <c r="B44" s="377"/>
      <c r="C44" s="377"/>
      <c r="D44" s="377"/>
      <c r="E44" s="377"/>
      <c r="F44" s="377"/>
      <c r="G44" s="377"/>
      <c r="H44" s="377"/>
      <c r="I44" s="377"/>
      <c r="J44" s="377"/>
      <c r="K44" s="377"/>
      <c r="L44" s="377"/>
      <c r="M44" s="377"/>
    </row>
    <row r="45" spans="1:13" s="54" customFormat="1" ht="33.75" customHeight="1" x14ac:dyDescent="0.2">
      <c r="A45" s="377" t="s">
        <v>247</v>
      </c>
      <c r="B45" s="377"/>
      <c r="C45" s="377"/>
      <c r="D45" s="377"/>
      <c r="E45" s="377"/>
      <c r="F45" s="377"/>
      <c r="G45" s="377"/>
      <c r="H45" s="377"/>
      <c r="I45" s="377"/>
      <c r="J45" s="377"/>
      <c r="K45" s="377"/>
      <c r="L45" s="377"/>
      <c r="M45" s="377"/>
    </row>
    <row r="46" spans="1:13" ht="21.75" customHeight="1" x14ac:dyDescent="0.2">
      <c r="A46" s="378" t="s">
        <v>171</v>
      </c>
      <c r="B46" s="378"/>
      <c r="C46" s="184"/>
      <c r="D46" s="185"/>
      <c r="E46" s="184"/>
      <c r="F46" s="185"/>
      <c r="G46" s="185"/>
      <c r="H46" s="185"/>
    </row>
    <row r="47" spans="1:13" ht="15" customHeight="1" x14ac:dyDescent="0.25">
      <c r="A47" s="379" t="s">
        <v>272</v>
      </c>
      <c r="B47" s="379"/>
      <c r="C47" s="193"/>
      <c r="D47" s="193"/>
      <c r="E47" s="379" t="s">
        <v>273</v>
      </c>
      <c r="F47" s="379"/>
      <c r="G47" s="185"/>
      <c r="H47" s="185"/>
    </row>
    <row r="48" spans="1:13" ht="15" customHeight="1" x14ac:dyDescent="0.25">
      <c r="A48" s="379" t="s">
        <v>272</v>
      </c>
      <c r="B48" s="379"/>
      <c r="C48" s="193"/>
      <c r="D48" s="193"/>
      <c r="E48" s="379" t="s">
        <v>274</v>
      </c>
      <c r="F48" s="379"/>
      <c r="G48" s="185"/>
      <c r="H48" s="185"/>
    </row>
    <row r="49" spans="1:12" ht="17.25" customHeight="1" x14ac:dyDescent="0.2">
      <c r="A49" s="380" t="s">
        <v>275</v>
      </c>
      <c r="B49" s="380"/>
      <c r="C49" s="194"/>
      <c r="D49" s="194"/>
      <c r="E49" s="380" t="s">
        <v>276</v>
      </c>
      <c r="F49" s="380"/>
      <c r="G49" s="185"/>
      <c r="H49" s="185"/>
      <c r="J49" s="321"/>
      <c r="K49" s="321"/>
      <c r="L49" s="321"/>
    </row>
    <row r="50" spans="1:12" ht="17.25" customHeight="1" x14ac:dyDescent="0.2">
      <c r="A50" s="380" t="s">
        <v>163</v>
      </c>
      <c r="B50" s="380"/>
      <c r="C50" s="194"/>
      <c r="D50" s="194"/>
      <c r="E50" s="380" t="s">
        <v>277</v>
      </c>
      <c r="F50" s="380"/>
      <c r="G50" s="185"/>
      <c r="H50" s="185"/>
      <c r="J50" s="43"/>
      <c r="K50" s="43"/>
      <c r="L50" s="43"/>
    </row>
    <row r="51" spans="1:12" ht="8.25" customHeight="1" x14ac:dyDescent="0.2">
      <c r="A51" s="185"/>
      <c r="B51" s="185"/>
      <c r="C51" s="184"/>
      <c r="D51" s="185"/>
      <c r="E51" s="184"/>
      <c r="F51" s="185"/>
      <c r="G51" s="185"/>
      <c r="H51" s="185"/>
    </row>
    <row r="52" spans="1:12" ht="18.75" customHeight="1" x14ac:dyDescent="0.2">
      <c r="A52" s="378" t="s">
        <v>209</v>
      </c>
      <c r="B52" s="395"/>
      <c r="C52" s="395"/>
      <c r="D52" s="395"/>
      <c r="E52" s="395"/>
      <c r="F52" s="395"/>
      <c r="G52" s="395"/>
      <c r="H52" s="395"/>
      <c r="I52" s="12"/>
    </row>
    <row r="53" spans="1:12" ht="24.75" customHeight="1" x14ac:dyDescent="0.2">
      <c r="A53" s="378" t="s">
        <v>331</v>
      </c>
      <c r="B53" s="378"/>
      <c r="C53" s="314"/>
      <c r="D53" s="378"/>
      <c r="E53" s="314"/>
      <c r="F53" s="378"/>
      <c r="G53" s="378"/>
      <c r="H53" s="378"/>
    </row>
    <row r="54" spans="1:12" ht="15" x14ac:dyDescent="0.2">
      <c r="A54" s="378" t="s">
        <v>330</v>
      </c>
      <c r="B54" s="378"/>
      <c r="C54" s="314"/>
      <c r="D54" s="378"/>
      <c r="E54" s="314"/>
      <c r="F54" s="378"/>
      <c r="G54" s="378"/>
      <c r="H54" s="378"/>
    </row>
    <row r="55" spans="1:12" ht="15" x14ac:dyDescent="0.2">
      <c r="A55" s="185" t="s">
        <v>210</v>
      </c>
      <c r="B55" s="185"/>
      <c r="C55" s="184"/>
      <c r="D55" s="185"/>
      <c r="E55" s="184"/>
      <c r="F55" s="185"/>
      <c r="G55" s="185"/>
      <c r="H55" s="185"/>
    </row>
    <row r="56" spans="1:12" ht="15" x14ac:dyDescent="0.2">
      <c r="A56" s="185"/>
      <c r="B56" s="185"/>
      <c r="C56" s="184"/>
      <c r="D56" s="185"/>
      <c r="E56" s="184"/>
      <c r="F56" s="185"/>
      <c r="G56" s="185"/>
      <c r="H56" s="185"/>
    </row>
  </sheetData>
  <mergeCells count="54">
    <mergeCell ref="A52:H52"/>
    <mergeCell ref="A53:H53"/>
    <mergeCell ref="A54:H54"/>
    <mergeCell ref="B1:D1"/>
    <mergeCell ref="F4:H4"/>
    <mergeCell ref="F5:H5"/>
    <mergeCell ref="F6:H6"/>
    <mergeCell ref="F2:H2"/>
    <mergeCell ref="E1:H1"/>
    <mergeCell ref="F14:H14"/>
    <mergeCell ref="F16:H16"/>
    <mergeCell ref="F3:H3"/>
    <mergeCell ref="F17:H17"/>
    <mergeCell ref="F7:H7"/>
    <mergeCell ref="F10:H10"/>
    <mergeCell ref="F22:H22"/>
    <mergeCell ref="F11:H11"/>
    <mergeCell ref="F13:H13"/>
    <mergeCell ref="F9:H9"/>
    <mergeCell ref="F12:H12"/>
    <mergeCell ref="A32:M32"/>
    <mergeCell ref="F20:H20"/>
    <mergeCell ref="F18:H18"/>
    <mergeCell ref="F19:H19"/>
    <mergeCell ref="F23:H23"/>
    <mergeCell ref="A39:M39"/>
    <mergeCell ref="F24:H24"/>
    <mergeCell ref="F25:H25"/>
    <mergeCell ref="A36:M36"/>
    <mergeCell ref="E50:F50"/>
    <mergeCell ref="A33:M33"/>
    <mergeCell ref="A34:M34"/>
    <mergeCell ref="A35:M35"/>
    <mergeCell ref="A37:M37"/>
    <mergeCell ref="A38:M38"/>
    <mergeCell ref="F27:H27"/>
    <mergeCell ref="F28:H28"/>
    <mergeCell ref="F29:H29"/>
    <mergeCell ref="D31:F31"/>
    <mergeCell ref="A50:B50"/>
    <mergeCell ref="A49:B49"/>
    <mergeCell ref="J49:L49"/>
    <mergeCell ref="A45:M45"/>
    <mergeCell ref="A40:M40"/>
    <mergeCell ref="A41:M41"/>
    <mergeCell ref="A42:M42"/>
    <mergeCell ref="A43:M43"/>
    <mergeCell ref="A46:B46"/>
    <mergeCell ref="A47:B47"/>
    <mergeCell ref="A48:B48"/>
    <mergeCell ref="A44:M44"/>
    <mergeCell ref="E47:F47"/>
    <mergeCell ref="E48:F48"/>
    <mergeCell ref="E49:F49"/>
  </mergeCells>
  <phoneticPr fontId="4" type="noConversion"/>
  <pageMargins left="0.78740157480314965" right="0.39370078740157483" top="0.59055118110236227" bottom="0.39370078740157483" header="0.51181102362204722" footer="0.51181102362204722"/>
  <pageSetup paperSize="9" scale="61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1-2</vt:lpstr>
      <vt:lpstr>3-4</vt:lpstr>
      <vt:lpstr>5-8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Методическая Служба</dc:creator>
  <cp:lastModifiedBy>Соломина Л А</cp:lastModifiedBy>
  <cp:lastPrinted>2019-04-04T14:07:16Z</cp:lastPrinted>
  <dcterms:created xsi:type="dcterms:W3CDTF">2005-01-19T10:32:31Z</dcterms:created>
  <dcterms:modified xsi:type="dcterms:W3CDTF">2019-04-05T07:09:40Z</dcterms:modified>
</cp:coreProperties>
</file>